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carloserwin/Library/CloudStorage/GoogleDrive-carloserwin@sigma.iimas.unam.mx/Mi unidad/IIMAS/PAGINA_WEB/public_html/cursos/me/"/>
    </mc:Choice>
  </mc:AlternateContent>
  <xr:revisionPtr revIDLastSave="0" documentId="13_ncr:1_{1F81DD41-4F5F-3449-96DA-0D0AC7AC5F4C}" xr6:coauthVersionLast="47" xr6:coauthVersionMax="47" xr10:uidLastSave="{00000000-0000-0000-0000-000000000000}"/>
  <bookViews>
    <workbookView xWindow="4600" yWindow="2380" windowWidth="25000" windowHeight="13960" xr2:uid="{C5B443A0-DA1D-F54F-AEE9-D626893DBA27}"/>
  </bookViews>
  <sheets>
    <sheet name="CAL" sheetId="2" r:id="rId1"/>
    <sheet name="TAREA 1" sheetId="8" r:id="rId2"/>
    <sheet name="EXAMEN 1" sheetId="9" r:id="rId3"/>
    <sheet name="EXAMEN 2" sheetId="10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H25" i="2"/>
  <c r="H26" i="2"/>
  <c r="H27" i="2"/>
  <c r="H28" i="2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3" i="10"/>
  <c r="O3" i="10" s="1"/>
  <c r="G25" i="2"/>
  <c r="G26" i="2"/>
  <c r="G27" i="2"/>
  <c r="G28" i="2"/>
  <c r="G24" i="2"/>
  <c r="R4" i="9"/>
  <c r="R5" i="9"/>
  <c r="S5" i="9" s="1"/>
  <c r="D6" i="2" s="1"/>
  <c r="R6" i="9"/>
  <c r="R7" i="9"/>
  <c r="R8" i="9"/>
  <c r="R9" i="9"/>
  <c r="R10" i="9"/>
  <c r="S10" i="9" s="1"/>
  <c r="D11" i="2" s="1"/>
  <c r="R11" i="9"/>
  <c r="R12" i="9"/>
  <c r="R13" i="9"/>
  <c r="R14" i="9"/>
  <c r="S14" i="9" s="1"/>
  <c r="D15" i="2" s="1"/>
  <c r="R15" i="9"/>
  <c r="R16" i="9"/>
  <c r="R17" i="9"/>
  <c r="R18" i="9"/>
  <c r="R19" i="9"/>
  <c r="S19" i="9" s="1"/>
  <c r="D20" i="2" s="1"/>
  <c r="R20" i="9"/>
  <c r="R21" i="9"/>
  <c r="R22" i="9"/>
  <c r="R3" i="9"/>
  <c r="S3" i="9" s="1"/>
  <c r="O21" i="8"/>
  <c r="O20" i="8"/>
  <c r="O19" i="8"/>
  <c r="O18" i="8"/>
  <c r="O17" i="8"/>
  <c r="P17" i="8" s="1"/>
  <c r="C19" i="2" s="1"/>
  <c r="O16" i="8"/>
  <c r="P16" i="8" s="1"/>
  <c r="C18" i="2" s="1"/>
  <c r="O15" i="8"/>
  <c r="P15" i="8" s="1"/>
  <c r="C17" i="2" s="1"/>
  <c r="O14" i="8"/>
  <c r="O13" i="8"/>
  <c r="O12" i="8"/>
  <c r="O11" i="8"/>
  <c r="O10" i="8"/>
  <c r="O9" i="8"/>
  <c r="P9" i="8" s="1"/>
  <c r="C11" i="2" s="1"/>
  <c r="O8" i="8"/>
  <c r="P8" i="8" s="1"/>
  <c r="C10" i="2" s="1"/>
  <c r="O7" i="8"/>
  <c r="P7" i="8" s="1"/>
  <c r="C9" i="2" s="1"/>
  <c r="O6" i="8"/>
  <c r="O5" i="8"/>
  <c r="O4" i="8"/>
  <c r="O3" i="8"/>
  <c r="O2" i="8"/>
  <c r="P6" i="8" s="1"/>
  <c r="C8" i="2" s="1"/>
  <c r="P3" i="8"/>
  <c r="C5" i="2" s="1"/>
  <c r="P11" i="8"/>
  <c r="C13" i="2" s="1"/>
  <c r="P13" i="8"/>
  <c r="C15" i="2" s="1"/>
  <c r="P18" i="8"/>
  <c r="C20" i="2" s="1"/>
  <c r="P19" i="8"/>
  <c r="C21" i="2" s="1"/>
  <c r="P21" i="8"/>
  <c r="C23" i="2" s="1"/>
  <c r="J2" i="2"/>
  <c r="F24" i="2"/>
  <c r="I24" i="2"/>
  <c r="F25" i="2"/>
  <c r="I25" i="2"/>
  <c r="F26" i="2"/>
  <c r="I26" i="2"/>
  <c r="F27" i="2"/>
  <c r="I27" i="2"/>
  <c r="F28" i="2"/>
  <c r="I28" i="2"/>
  <c r="S15" i="9" l="1"/>
  <c r="D16" i="2" s="1"/>
  <c r="S21" i="9"/>
  <c r="D22" i="2" s="1"/>
  <c r="S20" i="9"/>
  <c r="D21" i="2" s="1"/>
  <c r="S4" i="9"/>
  <c r="D5" i="2" s="1"/>
  <c r="S18" i="9"/>
  <c r="D19" i="2" s="1"/>
  <c r="S7" i="9"/>
  <c r="D8" i="2" s="1"/>
  <c r="S22" i="9"/>
  <c r="D23" i="2" s="1"/>
  <c r="S6" i="9"/>
  <c r="D7" i="2" s="1"/>
  <c r="S13" i="9"/>
  <c r="D14" i="2" s="1"/>
  <c r="S12" i="9"/>
  <c r="D13" i="2" s="1"/>
  <c r="S11" i="9"/>
  <c r="D12" i="2" s="1"/>
  <c r="S17" i="9"/>
  <c r="D18" i="2" s="1"/>
  <c r="S9" i="9"/>
  <c r="D10" i="2" s="1"/>
  <c r="S16" i="9"/>
  <c r="D17" i="2" s="1"/>
  <c r="S8" i="9"/>
  <c r="D9" i="2" s="1"/>
  <c r="P5" i="8"/>
  <c r="C7" i="2" s="1"/>
  <c r="P20" i="8"/>
  <c r="C22" i="2" s="1"/>
  <c r="P12" i="8"/>
  <c r="C14" i="2" s="1"/>
  <c r="P4" i="8"/>
  <c r="C6" i="2" s="1"/>
  <c r="C26" i="2" s="1"/>
  <c r="P10" i="8"/>
  <c r="C12" i="2" s="1"/>
  <c r="C25" i="2" s="1"/>
  <c r="P2" i="8"/>
  <c r="P14" i="8"/>
  <c r="C16" i="2" s="1"/>
  <c r="O8" i="10"/>
  <c r="E9" i="2" s="1"/>
  <c r="J9" i="2" s="1"/>
  <c r="K9" i="2" s="1"/>
  <c r="O11" i="10"/>
  <c r="E12" i="2" s="1"/>
  <c r="J12" i="2" s="1"/>
  <c r="K12" i="2" s="1"/>
  <c r="O14" i="10"/>
  <c r="E15" i="2" s="1"/>
  <c r="J15" i="2" s="1"/>
  <c r="K15" i="2" s="1"/>
  <c r="O16" i="10"/>
  <c r="E17" i="2" s="1"/>
  <c r="O7" i="10"/>
  <c r="E8" i="2" s="1"/>
  <c r="J8" i="2" s="1"/>
  <c r="K8" i="2" s="1"/>
  <c r="O10" i="10"/>
  <c r="E11" i="2" s="1"/>
  <c r="J11" i="2" s="1"/>
  <c r="K11" i="2" s="1"/>
  <c r="O12" i="10"/>
  <c r="E13" i="2" s="1"/>
  <c r="J13" i="2" s="1"/>
  <c r="K13" i="2" s="1"/>
  <c r="O13" i="10"/>
  <c r="E14" i="2" s="1"/>
  <c r="J14" i="2" s="1"/>
  <c r="K14" i="2" s="1"/>
  <c r="O15" i="10"/>
  <c r="E16" i="2" s="1"/>
  <c r="O17" i="10"/>
  <c r="E18" i="2" s="1"/>
  <c r="J18" i="2" s="1"/>
  <c r="K18" i="2" s="1"/>
  <c r="O21" i="10"/>
  <c r="E22" i="2" s="1"/>
  <c r="J22" i="2" s="1"/>
  <c r="K22" i="2" s="1"/>
  <c r="O19" i="10"/>
  <c r="E20" i="2" s="1"/>
  <c r="J20" i="2" s="1"/>
  <c r="K20" i="2" s="1"/>
  <c r="O4" i="10"/>
  <c r="E5" i="2" s="1"/>
  <c r="O5" i="10"/>
  <c r="E6" i="2" s="1"/>
  <c r="O6" i="10"/>
  <c r="E7" i="2" s="1"/>
  <c r="O22" i="10"/>
  <c r="E23" i="2" s="1"/>
  <c r="J23" i="2" s="1"/>
  <c r="K23" i="2" s="1"/>
  <c r="O9" i="10"/>
  <c r="E10" i="2" s="1"/>
  <c r="O18" i="10"/>
  <c r="E19" i="2" s="1"/>
  <c r="J19" i="2" s="1"/>
  <c r="K19" i="2" s="1"/>
  <c r="O20" i="10"/>
  <c r="E21" i="2" s="1"/>
  <c r="J21" i="2" s="1"/>
  <c r="K21" i="2" s="1"/>
  <c r="D25" i="2"/>
  <c r="D28" i="2"/>
  <c r="J7" i="2" l="1"/>
  <c r="K7" i="2" s="1"/>
  <c r="J5" i="2"/>
  <c r="K5" i="2" s="1"/>
  <c r="J17" i="2"/>
  <c r="K17" i="2" s="1"/>
  <c r="J10" i="2"/>
  <c r="K10" i="2" s="1"/>
  <c r="C24" i="2"/>
  <c r="C27" i="2"/>
  <c r="J16" i="2"/>
  <c r="K16" i="2" s="1"/>
  <c r="C28" i="2"/>
  <c r="J6" i="2"/>
  <c r="K6" i="2" s="1"/>
  <c r="E28" i="2"/>
  <c r="E27" i="2"/>
  <c r="E26" i="2"/>
  <c r="E25" i="2"/>
  <c r="E24" i="2"/>
  <c r="D24" i="2"/>
  <c r="D26" i="2"/>
  <c r="D27" i="2"/>
  <c r="J25" i="2" l="1"/>
  <c r="J27" i="2"/>
  <c r="J26" i="2"/>
  <c r="J28" i="2"/>
  <c r="J24" i="2"/>
  <c r="K27" i="2"/>
  <c r="K28" i="2"/>
  <c r="K24" i="2"/>
  <c r="K25" i="2"/>
  <c r="K26" i="2"/>
</calcChain>
</file>

<file path=xl/sharedStrings.xml><?xml version="1.0" encoding="utf-8"?>
<sst xmlns="http://schemas.openxmlformats.org/spreadsheetml/2006/main" count="81" uniqueCount="51">
  <si>
    <t>NO</t>
  </si>
  <si>
    <t>CTA</t>
  </si>
  <si>
    <t>EXAMEN 1</t>
  </si>
  <si>
    <t>EXAMEN 2</t>
  </si>
  <si>
    <t>CALIFICACIÓN</t>
  </si>
  <si>
    <t>CALIFICACIÓN EN ACTAS</t>
  </si>
  <si>
    <t>PROMEDIO</t>
  </si>
  <si>
    <t>MÍNIMO</t>
  </si>
  <si>
    <t>MÁXIMO</t>
  </si>
  <si>
    <t>DESV. EST</t>
  </si>
  <si>
    <t>MEDIANA</t>
  </si>
  <si>
    <t>TAREA 1</t>
  </si>
  <si>
    <t>Estadística descriptiva</t>
  </si>
  <si>
    <t>Estadística no paramétrica</t>
  </si>
  <si>
    <t>Estimación puntual y por intervalo</t>
  </si>
  <si>
    <t>TAREA 2</t>
  </si>
  <si>
    <t>Pruebas de hipótesis</t>
  </si>
  <si>
    <t>Participación (teoría)</t>
  </si>
  <si>
    <t>Participación (práctica)</t>
  </si>
  <si>
    <t>TOTAL</t>
  </si>
  <si>
    <t>P4</t>
  </si>
  <si>
    <t>ALUMNO PERFECTO</t>
  </si>
  <si>
    <t>P1.1                        (3 bullets 1 pt x bullet)</t>
  </si>
  <si>
    <t>P2.2                  1), 2), 3) y 5), 4 preg 2 pts x pregunta</t>
  </si>
  <si>
    <t>P2.2                  4) y 5), 4 preg 2 pts x pregunta</t>
  </si>
  <si>
    <t>P1.2                        (3 bullets 1 pt x bullet)</t>
  </si>
  <si>
    <t>P1.3                        (3 bullets 1 pt x bullet)</t>
  </si>
  <si>
    <t>P2.1                        (3 bullets 1 pt x bullet)</t>
  </si>
  <si>
    <t>P2.3                        (3 bullets 1 pt x bullet)</t>
  </si>
  <si>
    <t>P3.1                    (4 gráficas correctas y buena presentación)</t>
  </si>
  <si>
    <t>P3.2                    (4 gráficas correctas y buena presentación)</t>
  </si>
  <si>
    <t>P3.3                   (4 gráficas correctas y buena presentación)</t>
  </si>
  <si>
    <t>P3.4 (lo más importante)</t>
  </si>
  <si>
    <t>P1.1</t>
  </si>
  <si>
    <t>P1.2</t>
  </si>
  <si>
    <t>P1.3</t>
  </si>
  <si>
    <t>P1</t>
  </si>
  <si>
    <t>P2</t>
  </si>
  <si>
    <t>P3</t>
  </si>
  <si>
    <t>P5</t>
  </si>
  <si>
    <t>P6</t>
  </si>
  <si>
    <t>Manejo de conceptos</t>
  </si>
  <si>
    <t>P7</t>
  </si>
  <si>
    <t>Teoría</t>
  </si>
  <si>
    <t>1er examen</t>
  </si>
  <si>
    <t>2do examen</t>
  </si>
  <si>
    <t>GLOBAL</t>
  </si>
  <si>
    <t>P2.1</t>
  </si>
  <si>
    <t>P2.2</t>
  </si>
  <si>
    <t>P3.1</t>
  </si>
  <si>
    <t>P3.2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</si>
</sst>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Aptos Narrow"/>
      <scheme val="minor"/>
    </font>
    <font>
      <b/>
      <sz val="12"/>
      <color theme="1"/>
      <name val="Aptos Narrow"/>
      <scheme val="minor"/>
    </font>
    <font>
      <sz val="12"/>
      <color rgb="FF000000"/>
      <name val="Arial"/>
      <family val="2"/>
    </font>
    <font>
      <sz val="12"/>
      <name val="Aptos Narrow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/>
    <xf numFmtId="9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6" borderId="1" xfId="0" applyFont="1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</cellXfs>
  <cellStyles count="3">
    <cellStyle name="Normal" xfId="0" builtinId="0"/>
    <cellStyle name="Normal 2" xfId="2" xr:uid="{6E113D29-DDE1-B34D-A02F-D7D39ABDF41D}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8992-A5F9-2A4F-9FD7-51479170469C}">
  <dimension ref="A2:K28"/>
  <sheetViews>
    <sheetView tabSelected="1" zoomScale="130" zoomScaleNormal="130" workbookViewId="0">
      <selection activeCell="L10" sqref="L10"/>
    </sheetView>
  </sheetViews>
  <sheetFormatPr baseColWidth="10" defaultColWidth="11" defaultRowHeight="16" x14ac:dyDescent="0.2"/>
  <cols>
    <col min="1" max="1" width="3.83203125" style="1" bestFit="1" customWidth="1"/>
    <col min="2" max="2" width="10.5" bestFit="1" customWidth="1"/>
    <col min="3" max="3" width="11.33203125" customWidth="1"/>
    <col min="4" max="4" width="13.5" customWidth="1"/>
    <col min="5" max="5" width="11.5" customWidth="1"/>
    <col min="6" max="6" width="10.5" customWidth="1"/>
    <col min="7" max="8" width="12.1640625" bestFit="1" customWidth="1"/>
    <col min="9" max="9" width="12.1640625" style="1" bestFit="1" customWidth="1"/>
    <col min="10" max="10" width="13.33203125" customWidth="1"/>
    <col min="11" max="11" width="13.33203125" bestFit="1" customWidth="1"/>
    <col min="12" max="12" width="38.83203125" bestFit="1" customWidth="1"/>
  </cols>
  <sheetData>
    <row r="2" spans="1:11" x14ac:dyDescent="0.2">
      <c r="A2" s="11"/>
      <c r="B2" s="13"/>
      <c r="C2" s="14">
        <v>0.15</v>
      </c>
      <c r="D2" s="14">
        <v>0.3</v>
      </c>
      <c r="E2" s="14">
        <v>0.3</v>
      </c>
      <c r="F2" s="14">
        <v>0.15</v>
      </c>
      <c r="G2" s="15">
        <v>2.5000000000000001E-2</v>
      </c>
      <c r="H2" s="15">
        <v>2.5000000000000001E-2</v>
      </c>
      <c r="I2" s="14">
        <v>0.05</v>
      </c>
      <c r="J2" s="16">
        <f>SUM(C2:I2)</f>
        <v>1</v>
      </c>
      <c r="K2" s="25" t="s">
        <v>5</v>
      </c>
    </row>
    <row r="3" spans="1:11" x14ac:dyDescent="0.2">
      <c r="A3" s="11"/>
      <c r="B3" s="13"/>
      <c r="C3" s="14" t="s">
        <v>11</v>
      </c>
      <c r="D3" s="14" t="s">
        <v>2</v>
      </c>
      <c r="E3" s="14" t="s">
        <v>3</v>
      </c>
      <c r="F3" s="14" t="s">
        <v>15</v>
      </c>
      <c r="G3" s="14" t="s">
        <v>44</v>
      </c>
      <c r="H3" s="14" t="s">
        <v>45</v>
      </c>
      <c r="I3" s="14" t="s">
        <v>46</v>
      </c>
      <c r="J3" s="16" t="s">
        <v>19</v>
      </c>
      <c r="K3" s="25"/>
    </row>
    <row r="4" spans="1:11" ht="51" x14ac:dyDescent="0.2">
      <c r="A4" s="2" t="s">
        <v>0</v>
      </c>
      <c r="B4" s="2" t="s">
        <v>1</v>
      </c>
      <c r="C4" s="17" t="s">
        <v>12</v>
      </c>
      <c r="D4" s="17" t="s">
        <v>13</v>
      </c>
      <c r="E4" s="17" t="s">
        <v>14</v>
      </c>
      <c r="F4" s="17" t="s">
        <v>16</v>
      </c>
      <c r="G4" s="17" t="s">
        <v>17</v>
      </c>
      <c r="H4" s="17" t="s">
        <v>17</v>
      </c>
      <c r="I4" s="17" t="s">
        <v>18</v>
      </c>
      <c r="J4" s="18" t="s">
        <v>4</v>
      </c>
      <c r="K4" s="25"/>
    </row>
    <row r="5" spans="1:11" x14ac:dyDescent="0.2">
      <c r="A5" s="9">
        <v>1</v>
      </c>
      <c r="B5" s="10">
        <v>319061280</v>
      </c>
      <c r="C5" s="24">
        <f>'TAREA 1'!P3</f>
        <v>8.8461538461538467</v>
      </c>
      <c r="D5" s="24">
        <f>'EXAMEN 1'!S4</f>
        <v>10</v>
      </c>
      <c r="E5" s="24">
        <f>'EXAMEN 2'!O4</f>
        <v>6</v>
      </c>
      <c r="F5" s="11"/>
      <c r="G5" s="11">
        <v>10</v>
      </c>
      <c r="H5" s="11">
        <v>10</v>
      </c>
      <c r="I5" s="11"/>
      <c r="J5" s="19">
        <f>$C$2*C5+$D$2*D5+$E$2*E5+$F$2*F5+$H$2*H5+$I$2*I5</f>
        <v>6.3769230769230765</v>
      </c>
      <c r="K5" s="20">
        <f>MAX(5, ROUND(J5, 0))</f>
        <v>6</v>
      </c>
    </row>
    <row r="6" spans="1:11" x14ac:dyDescent="0.2">
      <c r="A6" s="9">
        <v>2</v>
      </c>
      <c r="B6" s="10">
        <v>313145803</v>
      </c>
      <c r="C6" s="24">
        <f>'TAREA 1'!P4</f>
        <v>8.4615384615384617</v>
      </c>
      <c r="D6" s="24">
        <f>'EXAMEN 1'!S5</f>
        <v>9.4</v>
      </c>
      <c r="E6" s="24">
        <f>'EXAMEN 2'!O5</f>
        <v>7.5</v>
      </c>
      <c r="F6" s="11"/>
      <c r="G6" s="11">
        <v>10</v>
      </c>
      <c r="H6" s="11">
        <v>10</v>
      </c>
      <c r="I6" s="11"/>
      <c r="J6" s="19">
        <f t="shared" ref="J6:J23" si="0">$C$2*C6+$D$2*D6+$E$2*E6+$F$2*F6+$H$2*H6+$I$2*I6</f>
        <v>6.5892307692307686</v>
      </c>
      <c r="K6" s="20">
        <f t="shared" ref="K6:K23" si="1">MAX(5, ROUND(J6, 0))</f>
        <v>7</v>
      </c>
    </row>
    <row r="7" spans="1:11" x14ac:dyDescent="0.2">
      <c r="A7" s="9">
        <v>3</v>
      </c>
      <c r="B7" s="10">
        <v>318086501</v>
      </c>
      <c r="C7" s="24">
        <f>'TAREA 1'!P5</f>
        <v>8.0961538461538467</v>
      </c>
      <c r="D7" s="24">
        <f>'EXAMEN 1'!S6</f>
        <v>9.25</v>
      </c>
      <c r="E7" s="24">
        <f>'EXAMEN 2'!O6</f>
        <v>0.5</v>
      </c>
      <c r="F7" s="11"/>
      <c r="G7" s="11">
        <v>7</v>
      </c>
      <c r="H7" s="11">
        <v>7</v>
      </c>
      <c r="I7" s="11"/>
      <c r="J7" s="19">
        <f t="shared" si="0"/>
        <v>4.3144230769230774</v>
      </c>
      <c r="K7" s="20">
        <f t="shared" si="1"/>
        <v>5</v>
      </c>
    </row>
    <row r="8" spans="1:11" x14ac:dyDescent="0.2">
      <c r="A8" s="9">
        <v>4</v>
      </c>
      <c r="B8" s="10">
        <v>319257836</v>
      </c>
      <c r="C8" s="24">
        <f>'TAREA 1'!P6</f>
        <v>9.615384615384615</v>
      </c>
      <c r="D8" s="24">
        <f>'EXAMEN 1'!S7</f>
        <v>10</v>
      </c>
      <c r="E8" s="24">
        <f>'EXAMEN 2'!O7</f>
        <v>6.25</v>
      </c>
      <c r="F8" s="11"/>
      <c r="G8" s="11">
        <v>10</v>
      </c>
      <c r="H8" s="11">
        <v>10</v>
      </c>
      <c r="I8" s="11"/>
      <c r="J8" s="19">
        <f t="shared" si="0"/>
        <v>6.5673076923076925</v>
      </c>
      <c r="K8" s="20">
        <f t="shared" si="1"/>
        <v>7</v>
      </c>
    </row>
    <row r="9" spans="1:11" x14ac:dyDescent="0.2">
      <c r="A9" s="9">
        <v>5</v>
      </c>
      <c r="B9" s="10">
        <v>422080460</v>
      </c>
      <c r="C9" s="24">
        <f>'TAREA 1'!P7</f>
        <v>9.615384615384615</v>
      </c>
      <c r="D9" s="24">
        <f>'EXAMEN 1'!S8</f>
        <v>10</v>
      </c>
      <c r="E9" s="24">
        <f>'EXAMEN 2'!O8</f>
        <v>7.5</v>
      </c>
      <c r="F9" s="11"/>
      <c r="G9" s="11">
        <v>10</v>
      </c>
      <c r="H9" s="11">
        <v>10</v>
      </c>
      <c r="I9" s="11"/>
      <c r="J9" s="19">
        <f t="shared" si="0"/>
        <v>6.9423076923076925</v>
      </c>
      <c r="K9" s="20">
        <f t="shared" si="1"/>
        <v>7</v>
      </c>
    </row>
    <row r="10" spans="1:11" x14ac:dyDescent="0.2">
      <c r="A10" s="9">
        <v>6</v>
      </c>
      <c r="B10" s="10">
        <v>316083133</v>
      </c>
      <c r="C10" s="24">
        <f>'TAREA 1'!P8</f>
        <v>8.0961538461538467</v>
      </c>
      <c r="D10" s="24">
        <f>'EXAMEN 1'!S9</f>
        <v>9.5</v>
      </c>
      <c r="E10" s="24">
        <f>'EXAMEN 2'!O9</f>
        <v>7.75</v>
      </c>
      <c r="F10" s="11"/>
      <c r="G10" s="11">
        <v>9</v>
      </c>
      <c r="H10" s="11">
        <v>9</v>
      </c>
      <c r="I10" s="11"/>
      <c r="J10" s="19">
        <f t="shared" si="0"/>
        <v>6.6144230769230763</v>
      </c>
      <c r="K10" s="20">
        <f t="shared" si="1"/>
        <v>7</v>
      </c>
    </row>
    <row r="11" spans="1:11" x14ac:dyDescent="0.2">
      <c r="A11" s="9">
        <v>7</v>
      </c>
      <c r="B11" s="10">
        <v>320319330</v>
      </c>
      <c r="C11" s="24">
        <f>'TAREA 1'!P9</f>
        <v>8.0961538461538467</v>
      </c>
      <c r="D11" s="24">
        <f>'EXAMEN 1'!S10</f>
        <v>0</v>
      </c>
      <c r="E11" s="24">
        <f>'EXAMEN 2'!O10</f>
        <v>1.85</v>
      </c>
      <c r="F11" s="11"/>
      <c r="G11" s="11">
        <v>5</v>
      </c>
      <c r="H11" s="11">
        <v>5</v>
      </c>
      <c r="I11" s="11"/>
      <c r="J11" s="19">
        <f t="shared" si="0"/>
        <v>1.894423076923077</v>
      </c>
      <c r="K11" s="20">
        <f t="shared" si="1"/>
        <v>5</v>
      </c>
    </row>
    <row r="12" spans="1:11" x14ac:dyDescent="0.2">
      <c r="A12" s="9">
        <v>8</v>
      </c>
      <c r="B12" s="10">
        <v>316016243</v>
      </c>
      <c r="C12" s="24">
        <f>'TAREA 1'!P10</f>
        <v>9.615384615384615</v>
      </c>
      <c r="D12" s="24">
        <f>'EXAMEN 1'!S11</f>
        <v>10</v>
      </c>
      <c r="E12" s="24">
        <f>'EXAMEN 2'!O11</f>
        <v>8.5</v>
      </c>
      <c r="F12" s="11"/>
      <c r="G12" s="11">
        <v>7</v>
      </c>
      <c r="H12" s="11">
        <v>7</v>
      </c>
      <c r="I12" s="11"/>
      <c r="J12" s="19">
        <f t="shared" si="0"/>
        <v>7.1673076923076922</v>
      </c>
      <c r="K12" s="20">
        <f t="shared" si="1"/>
        <v>7</v>
      </c>
    </row>
    <row r="13" spans="1:11" x14ac:dyDescent="0.2">
      <c r="A13" s="9">
        <v>9</v>
      </c>
      <c r="B13" s="10">
        <v>317295498</v>
      </c>
      <c r="C13" s="24">
        <f>'TAREA 1'!P11</f>
        <v>8.4615384615384617</v>
      </c>
      <c r="D13" s="24">
        <f>'EXAMEN 1'!S12</f>
        <v>9.15</v>
      </c>
      <c r="E13" s="24">
        <f>'EXAMEN 2'!O12</f>
        <v>3.75</v>
      </c>
      <c r="F13" s="11"/>
      <c r="G13" s="11">
        <v>7</v>
      </c>
      <c r="H13" s="11">
        <v>7</v>
      </c>
      <c r="I13" s="11"/>
      <c r="J13" s="19">
        <f t="shared" si="0"/>
        <v>5.3142307692307691</v>
      </c>
      <c r="K13" s="20">
        <f t="shared" si="1"/>
        <v>5</v>
      </c>
    </row>
    <row r="14" spans="1:11" x14ac:dyDescent="0.2">
      <c r="A14" s="9">
        <v>10</v>
      </c>
      <c r="B14" s="10">
        <v>312032184</v>
      </c>
      <c r="C14" s="24">
        <f>'TAREA 1'!P12</f>
        <v>8.5576923076923084</v>
      </c>
      <c r="D14" s="24">
        <f>'EXAMEN 1'!S13</f>
        <v>9.4</v>
      </c>
      <c r="E14" s="24">
        <f>'EXAMEN 2'!O13</f>
        <v>7</v>
      </c>
      <c r="F14" s="11"/>
      <c r="G14" s="11">
        <v>7</v>
      </c>
      <c r="H14" s="11">
        <v>7</v>
      </c>
      <c r="I14" s="11"/>
      <c r="J14" s="19">
        <f t="shared" si="0"/>
        <v>6.3786538461538465</v>
      </c>
      <c r="K14" s="20">
        <f t="shared" si="1"/>
        <v>6</v>
      </c>
    </row>
    <row r="15" spans="1:11" x14ac:dyDescent="0.2">
      <c r="A15" s="9">
        <v>11</v>
      </c>
      <c r="B15" s="10">
        <v>421118139</v>
      </c>
      <c r="C15" s="24">
        <f>'TAREA 1'!P13</f>
        <v>0</v>
      </c>
      <c r="D15" s="24">
        <f>'EXAMEN 1'!S14</f>
        <v>0</v>
      </c>
      <c r="E15" s="24">
        <f>'EXAMEN 2'!O14</f>
        <v>0</v>
      </c>
      <c r="F15" s="11"/>
      <c r="G15" s="11">
        <v>5</v>
      </c>
      <c r="H15" s="11">
        <v>5</v>
      </c>
      <c r="I15" s="11"/>
      <c r="J15" s="19">
        <f t="shared" si="0"/>
        <v>0.125</v>
      </c>
      <c r="K15" s="20">
        <f t="shared" si="1"/>
        <v>5</v>
      </c>
    </row>
    <row r="16" spans="1:11" x14ac:dyDescent="0.2">
      <c r="A16" s="9">
        <v>12</v>
      </c>
      <c r="B16" s="10">
        <v>317579439</v>
      </c>
      <c r="C16" s="24">
        <f>'TAREA 1'!P14</f>
        <v>8.8461538461538467</v>
      </c>
      <c r="D16" s="24">
        <f>'EXAMEN 1'!S15</f>
        <v>8.3000000000000007</v>
      </c>
      <c r="E16" s="24">
        <f>'EXAMEN 2'!O15</f>
        <v>5.75</v>
      </c>
      <c r="F16" s="11"/>
      <c r="G16" s="11">
        <v>6</v>
      </c>
      <c r="H16" s="11">
        <v>6</v>
      </c>
      <c r="I16" s="11"/>
      <c r="J16" s="19">
        <f t="shared" si="0"/>
        <v>5.6919230769230769</v>
      </c>
      <c r="K16" s="20">
        <f t="shared" si="1"/>
        <v>6</v>
      </c>
    </row>
    <row r="17" spans="1:11" x14ac:dyDescent="0.2">
      <c r="A17" s="9">
        <v>13</v>
      </c>
      <c r="B17" s="10">
        <v>320003396</v>
      </c>
      <c r="C17" s="24">
        <f>'TAREA 1'!P15</f>
        <v>6.7307692307692308</v>
      </c>
      <c r="D17" s="24">
        <f>'EXAMEN 1'!S16</f>
        <v>9.65</v>
      </c>
      <c r="E17" s="24">
        <f>'EXAMEN 2'!O16</f>
        <v>8</v>
      </c>
      <c r="F17" s="11"/>
      <c r="G17" s="11">
        <v>7</v>
      </c>
      <c r="H17" s="11">
        <v>6</v>
      </c>
      <c r="I17" s="11"/>
      <c r="J17" s="19">
        <f t="shared" si="0"/>
        <v>6.4546153846153853</v>
      </c>
      <c r="K17" s="20">
        <f t="shared" si="1"/>
        <v>6</v>
      </c>
    </row>
    <row r="18" spans="1:11" x14ac:dyDescent="0.2">
      <c r="A18" s="9">
        <v>14</v>
      </c>
      <c r="B18" s="10">
        <v>318359171</v>
      </c>
      <c r="C18" s="24">
        <f>'TAREA 1'!P16</f>
        <v>8.8461538461538467</v>
      </c>
      <c r="D18" s="24">
        <f>'EXAMEN 1'!S17</f>
        <v>8.4</v>
      </c>
      <c r="E18" s="24">
        <f>'EXAMEN 2'!O17</f>
        <v>5.5</v>
      </c>
      <c r="F18" s="11"/>
      <c r="G18" s="11">
        <v>7</v>
      </c>
      <c r="H18" s="11">
        <v>6</v>
      </c>
      <c r="I18" s="11"/>
      <c r="J18" s="19">
        <f t="shared" si="0"/>
        <v>5.6469230769230769</v>
      </c>
      <c r="K18" s="20">
        <f t="shared" si="1"/>
        <v>6</v>
      </c>
    </row>
    <row r="19" spans="1:11" x14ac:dyDescent="0.2">
      <c r="A19" s="9">
        <v>15</v>
      </c>
      <c r="B19" s="10">
        <v>318255231</v>
      </c>
      <c r="C19" s="24">
        <f>'TAREA 1'!P17</f>
        <v>9.375</v>
      </c>
      <c r="D19" s="24">
        <f>'EXAMEN 1'!S18</f>
        <v>9.85</v>
      </c>
      <c r="E19" s="24">
        <f>'EXAMEN 2'!O18</f>
        <v>7.75</v>
      </c>
      <c r="F19" s="11"/>
      <c r="G19" s="11">
        <v>8</v>
      </c>
      <c r="H19" s="11">
        <v>7</v>
      </c>
      <c r="I19" s="11"/>
      <c r="J19" s="19">
        <f t="shared" si="0"/>
        <v>6.8612499999999992</v>
      </c>
      <c r="K19" s="20">
        <f t="shared" si="1"/>
        <v>7</v>
      </c>
    </row>
    <row r="20" spans="1:11" x14ac:dyDescent="0.2">
      <c r="A20" s="9">
        <v>16</v>
      </c>
      <c r="B20" s="10">
        <v>320308574</v>
      </c>
      <c r="C20" s="24">
        <f>'TAREA 1'!P18</f>
        <v>9.375</v>
      </c>
      <c r="D20" s="24">
        <f>'EXAMEN 1'!S19</f>
        <v>9</v>
      </c>
      <c r="E20" s="24">
        <f>'EXAMEN 2'!O19</f>
        <v>7</v>
      </c>
      <c r="F20" s="11"/>
      <c r="G20" s="11">
        <v>7</v>
      </c>
      <c r="H20" s="11">
        <v>6</v>
      </c>
      <c r="I20" s="11"/>
      <c r="J20" s="19">
        <f t="shared" si="0"/>
        <v>6.3562499999999993</v>
      </c>
      <c r="K20" s="20">
        <f t="shared" si="1"/>
        <v>6</v>
      </c>
    </row>
    <row r="21" spans="1:11" x14ac:dyDescent="0.2">
      <c r="A21" s="9">
        <v>17</v>
      </c>
      <c r="B21" s="10">
        <v>320554805</v>
      </c>
      <c r="C21" s="24">
        <f>'TAREA 1'!P19</f>
        <v>9.375</v>
      </c>
      <c r="D21" s="24">
        <f>'EXAMEN 1'!S20</f>
        <v>8.75</v>
      </c>
      <c r="E21" s="24">
        <f>'EXAMEN 2'!O20</f>
        <v>7.25</v>
      </c>
      <c r="F21" s="11"/>
      <c r="G21" s="11">
        <v>8</v>
      </c>
      <c r="H21" s="11">
        <v>9</v>
      </c>
      <c r="I21" s="11"/>
      <c r="J21" s="19">
        <f t="shared" si="0"/>
        <v>6.4312499999999995</v>
      </c>
      <c r="K21" s="20">
        <f t="shared" si="1"/>
        <v>6</v>
      </c>
    </row>
    <row r="22" spans="1:11" x14ac:dyDescent="0.2">
      <c r="A22" s="9">
        <v>18</v>
      </c>
      <c r="B22" s="10">
        <v>319231319</v>
      </c>
      <c r="C22" s="24">
        <f>'TAREA 1'!P20</f>
        <v>8.4615384615384617</v>
      </c>
      <c r="D22" s="24">
        <f>'EXAMEN 1'!S21</f>
        <v>10</v>
      </c>
      <c r="E22" s="24">
        <f>'EXAMEN 2'!O21</f>
        <v>8.5</v>
      </c>
      <c r="F22" s="11"/>
      <c r="G22" s="11">
        <v>6</v>
      </c>
      <c r="H22" s="11">
        <v>6</v>
      </c>
      <c r="I22" s="11"/>
      <c r="J22" s="19">
        <f t="shared" si="0"/>
        <v>6.9692307692307693</v>
      </c>
      <c r="K22" s="20">
        <f t="shared" si="1"/>
        <v>7</v>
      </c>
    </row>
    <row r="23" spans="1:11" x14ac:dyDescent="0.2">
      <c r="A23" s="9">
        <v>19</v>
      </c>
      <c r="B23" s="10">
        <v>318280060</v>
      </c>
      <c r="C23" s="24">
        <f>'TAREA 1'!P21</f>
        <v>6.7307692307692308</v>
      </c>
      <c r="D23" s="24">
        <f>'EXAMEN 1'!S22</f>
        <v>8.3000000000000007</v>
      </c>
      <c r="E23" s="24">
        <f>'EXAMEN 2'!O22</f>
        <v>7.5</v>
      </c>
      <c r="F23" s="11"/>
      <c r="G23" s="11">
        <v>7</v>
      </c>
      <c r="H23" s="11">
        <v>6</v>
      </c>
      <c r="I23" s="11"/>
      <c r="J23" s="19">
        <f t="shared" si="0"/>
        <v>5.8996153846153856</v>
      </c>
      <c r="K23" s="20">
        <f t="shared" si="1"/>
        <v>6</v>
      </c>
    </row>
    <row r="24" spans="1:11" x14ac:dyDescent="0.2">
      <c r="A24" s="11"/>
      <c r="B24" s="21" t="s">
        <v>6</v>
      </c>
      <c r="C24" s="22">
        <f>AVERAGE(C5:C19)</f>
        <v>8.0839743589743591</v>
      </c>
      <c r="D24" s="22">
        <f>AVERAGE(D5:D19)</f>
        <v>8.1933333333333351</v>
      </c>
      <c r="E24" s="22">
        <f>AVERAGE(E5:E19)</f>
        <v>5.5733333333333333</v>
      </c>
      <c r="F24" s="22" t="e">
        <f t="shared" ref="F24:I24" si="2">AVERAGE(F5:F19)</f>
        <v>#DIV/0!</v>
      </c>
      <c r="G24" s="22">
        <f t="shared" si="2"/>
        <v>7.666666666666667</v>
      </c>
      <c r="H24" s="22">
        <f t="shared" ref="H24" si="3">AVERAGE(H5:H19)</f>
        <v>7.4666666666666668</v>
      </c>
      <c r="I24" s="22" t="e">
        <f t="shared" si="2"/>
        <v>#DIV/0!</v>
      </c>
      <c r="J24" s="22">
        <f t="shared" ref="J24:K24" si="4">AVERAGE(J5:J19)</f>
        <v>5.5292628205128205</v>
      </c>
      <c r="K24" s="22">
        <f t="shared" si="4"/>
        <v>6.1333333333333337</v>
      </c>
    </row>
    <row r="25" spans="1:11" x14ac:dyDescent="0.2">
      <c r="A25" s="11"/>
      <c r="B25" s="21" t="s">
        <v>10</v>
      </c>
      <c r="C25" s="22">
        <f>MEDIAN(C5:C19)</f>
        <v>8.5576923076923084</v>
      </c>
      <c r="D25" s="22">
        <f>MEDIAN(D5:D19)</f>
        <v>9.4</v>
      </c>
      <c r="E25" s="22">
        <f>MEDIAN(E5:E19)</f>
        <v>6.25</v>
      </c>
      <c r="F25" s="22" t="e">
        <f t="shared" ref="F25:I25" si="5">MEDIAN(F5:F19)</f>
        <v>#NUM!</v>
      </c>
      <c r="G25" s="22">
        <f t="shared" ref="G25:H25" si="6">AVERAGE(G6:G20)</f>
        <v>7.4666666666666668</v>
      </c>
      <c r="H25" s="22">
        <f t="shared" si="6"/>
        <v>7.2</v>
      </c>
      <c r="I25" s="22" t="e">
        <f t="shared" si="5"/>
        <v>#NUM!</v>
      </c>
      <c r="J25" s="22">
        <f t="shared" ref="J25:K25" si="7">MEDIAN(J5:J19)</f>
        <v>6.3786538461538465</v>
      </c>
      <c r="K25" s="22">
        <f t="shared" si="7"/>
        <v>6</v>
      </c>
    </row>
    <row r="26" spans="1:11" x14ac:dyDescent="0.2">
      <c r="A26" s="11"/>
      <c r="B26" s="21" t="s">
        <v>7</v>
      </c>
      <c r="C26" s="22">
        <f>MIN(C5:C19)</f>
        <v>0</v>
      </c>
      <c r="D26" s="22">
        <f>MIN(D5:D19)</f>
        <v>0</v>
      </c>
      <c r="E26" s="22">
        <f>MIN(E5:E19)</f>
        <v>0</v>
      </c>
      <c r="F26" s="22">
        <f t="shared" ref="F26:I26" si="8">MIN(F5:F19)</f>
        <v>0</v>
      </c>
      <c r="G26" s="22">
        <f t="shared" ref="G26:H26" si="9">AVERAGE(G7:G21)</f>
        <v>7.333333333333333</v>
      </c>
      <c r="H26" s="22">
        <f t="shared" si="9"/>
        <v>7.1333333333333337</v>
      </c>
      <c r="I26" s="22">
        <f t="shared" si="8"/>
        <v>0</v>
      </c>
      <c r="J26" s="22">
        <f t="shared" ref="J26:K26" si="10">MIN(J5:J19)</f>
        <v>0.125</v>
      </c>
      <c r="K26" s="22">
        <f t="shared" si="10"/>
        <v>5</v>
      </c>
    </row>
    <row r="27" spans="1:11" x14ac:dyDescent="0.2">
      <c r="A27" s="11"/>
      <c r="B27" s="21" t="s">
        <v>8</v>
      </c>
      <c r="C27" s="22">
        <f>MAX(C5:C19)</f>
        <v>9.615384615384615</v>
      </c>
      <c r="D27" s="22">
        <f>MAX(D5:D19)</f>
        <v>10</v>
      </c>
      <c r="E27" s="22">
        <f>MAX(E5:E19)</f>
        <v>8.5</v>
      </c>
      <c r="F27" s="22">
        <f t="shared" ref="F27:I27" si="11">MAX(F5:F19)</f>
        <v>0</v>
      </c>
      <c r="G27" s="22">
        <f t="shared" ref="G27:H27" si="12">AVERAGE(G8:G22)</f>
        <v>7.2666666666666666</v>
      </c>
      <c r="H27" s="22">
        <f t="shared" si="12"/>
        <v>7.0666666666666664</v>
      </c>
      <c r="I27" s="22">
        <f t="shared" si="11"/>
        <v>0</v>
      </c>
      <c r="J27" s="22">
        <f t="shared" ref="J27:K27" si="13">MAX(J5:J19)</f>
        <v>7.1673076923076922</v>
      </c>
      <c r="K27" s="22">
        <f t="shared" si="13"/>
        <v>7</v>
      </c>
    </row>
    <row r="28" spans="1:11" x14ac:dyDescent="0.2">
      <c r="A28" s="11"/>
      <c r="B28" s="21" t="s">
        <v>9</v>
      </c>
      <c r="C28" s="22">
        <f>STDEV(C5:C19)</f>
        <v>2.3624581721382603</v>
      </c>
      <c r="D28" s="22">
        <f>STDEV(D5:D19)</f>
        <v>3.3688630270816979</v>
      </c>
      <c r="E28" s="22">
        <f>STDEV(E5:E19)</f>
        <v>2.7781588627482545</v>
      </c>
      <c r="F28" s="22" t="e">
        <f t="shared" ref="F28:I28" si="14">STDEV(F5:F19)</f>
        <v>#DIV/0!</v>
      </c>
      <c r="G28" s="22">
        <f t="shared" ref="G28:H28" si="15">AVERAGE(G9:G23)</f>
        <v>7.0666666666666664</v>
      </c>
      <c r="H28" s="22">
        <f t="shared" si="15"/>
        <v>6.8</v>
      </c>
      <c r="I28" s="22" t="e">
        <f t="shared" si="14"/>
        <v>#DIV/0!</v>
      </c>
      <c r="J28" s="22">
        <f t="shared" ref="J28:K28" si="16">STDEV(J5:J19)</f>
        <v>2.001954086749131</v>
      </c>
      <c r="K28" s="22">
        <f t="shared" si="16"/>
        <v>0.83380938783279257</v>
      </c>
    </row>
  </sheetData>
  <mergeCells count="1">
    <mergeCell ref="K2:K4"/>
  </mergeCells>
  <phoneticPr fontId="4" type="noConversion"/>
  <conditionalFormatting sqref="K5:K23">
    <cfRule type="cellIs" dxfId="0" priority="1" operator="lessThan">
      <formula>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DDBD-4F61-6646-9303-966F59B78FAE}">
  <dimension ref="A1:P21"/>
  <sheetViews>
    <sheetView zoomScale="120" zoomScaleNormal="120" workbookViewId="0">
      <pane ySplit="1" topLeftCell="A2" activePane="bottomLeft" state="frozen"/>
      <selection pane="bottomLeft" activeCell="E8" sqref="E8"/>
    </sheetView>
  </sheetViews>
  <sheetFormatPr baseColWidth="10" defaultColWidth="11" defaultRowHeight="16" x14ac:dyDescent="0.2"/>
  <cols>
    <col min="1" max="1" width="3.83203125" bestFit="1" customWidth="1"/>
    <col min="2" max="2" width="10.1640625" bestFit="1" customWidth="1"/>
    <col min="3" max="3" width="9" customWidth="1"/>
    <col min="4" max="6" width="9.5" bestFit="1" customWidth="1"/>
    <col min="7" max="7" width="11.33203125" customWidth="1"/>
    <col min="8" max="8" width="10.83203125" customWidth="1"/>
    <col min="9" max="9" width="10" customWidth="1"/>
    <col min="10" max="10" width="12.33203125" customWidth="1"/>
    <col min="11" max="11" width="12.6640625" customWidth="1"/>
    <col min="12" max="12" width="12.33203125" customWidth="1"/>
    <col min="13" max="13" width="12.6640625" customWidth="1"/>
    <col min="16" max="16" width="14.5" customWidth="1"/>
  </cols>
  <sheetData>
    <row r="1" spans="1:16" ht="102" x14ac:dyDescent="0.2">
      <c r="A1" s="2" t="s">
        <v>0</v>
      </c>
      <c r="B1" s="2" t="s">
        <v>1</v>
      </c>
      <c r="C1" s="3" t="s">
        <v>22</v>
      </c>
      <c r="D1" s="3" t="s">
        <v>25</v>
      </c>
      <c r="E1" s="3" t="s">
        <v>26</v>
      </c>
      <c r="F1" s="3" t="s">
        <v>27</v>
      </c>
      <c r="G1" s="3" t="s">
        <v>23</v>
      </c>
      <c r="H1" s="3" t="s">
        <v>24</v>
      </c>
      <c r="I1" s="3" t="s">
        <v>28</v>
      </c>
      <c r="J1" s="3" t="s">
        <v>29</v>
      </c>
      <c r="K1" s="3" t="s">
        <v>30</v>
      </c>
      <c r="L1" s="3" t="s">
        <v>31</v>
      </c>
      <c r="M1" s="3" t="s">
        <v>32</v>
      </c>
      <c r="N1" s="3" t="s">
        <v>20</v>
      </c>
      <c r="O1" s="4" t="s">
        <v>19</v>
      </c>
      <c r="P1" s="5" t="s">
        <v>4</v>
      </c>
    </row>
    <row r="2" spans="1:16" x14ac:dyDescent="0.2">
      <c r="A2" s="6">
        <v>0</v>
      </c>
      <c r="B2" s="6" t="s">
        <v>21</v>
      </c>
      <c r="C2" s="7">
        <v>3</v>
      </c>
      <c r="D2" s="7">
        <v>3</v>
      </c>
      <c r="E2" s="7">
        <v>3</v>
      </c>
      <c r="F2" s="7">
        <v>3</v>
      </c>
      <c r="G2" s="7">
        <v>8</v>
      </c>
      <c r="H2" s="7">
        <v>8</v>
      </c>
      <c r="I2" s="7">
        <v>3</v>
      </c>
      <c r="J2" s="7">
        <v>4</v>
      </c>
      <c r="K2" s="7">
        <v>4</v>
      </c>
      <c r="L2" s="7">
        <v>4</v>
      </c>
      <c r="M2" s="7">
        <v>5</v>
      </c>
      <c r="N2" s="7">
        <v>4</v>
      </c>
      <c r="O2" s="8">
        <f t="shared" ref="O2:O14" si="0">SUM(C2:N2)</f>
        <v>52</v>
      </c>
      <c r="P2" s="8">
        <f>10*O2/$O$2</f>
        <v>10</v>
      </c>
    </row>
    <row r="3" spans="1:16" x14ac:dyDescent="0.2">
      <c r="A3" s="9">
        <v>1</v>
      </c>
      <c r="B3" s="10">
        <v>319061280</v>
      </c>
      <c r="C3" s="11">
        <v>2</v>
      </c>
      <c r="D3" s="11">
        <v>2.5</v>
      </c>
      <c r="E3" s="11">
        <v>2.9</v>
      </c>
      <c r="F3" s="11">
        <v>2.5</v>
      </c>
      <c r="G3" s="11">
        <v>7.2</v>
      </c>
      <c r="H3" s="11">
        <v>7.2</v>
      </c>
      <c r="I3" s="11">
        <v>2.8</v>
      </c>
      <c r="J3" s="11">
        <v>3</v>
      </c>
      <c r="K3" s="11">
        <v>3</v>
      </c>
      <c r="L3" s="11">
        <v>3</v>
      </c>
      <c r="M3" s="11">
        <v>5</v>
      </c>
      <c r="N3" s="11">
        <v>4.9000000000000004</v>
      </c>
      <c r="O3" s="11">
        <f t="shared" si="0"/>
        <v>46</v>
      </c>
      <c r="P3" s="23">
        <f t="shared" ref="P3:P21" si="1">10*O3/$O$2</f>
        <v>8.8461538461538467</v>
      </c>
    </row>
    <row r="4" spans="1:16" x14ac:dyDescent="0.2">
      <c r="A4" s="9">
        <v>2</v>
      </c>
      <c r="B4" s="10">
        <v>313145803</v>
      </c>
      <c r="C4" s="11">
        <v>2</v>
      </c>
      <c r="D4" s="11">
        <v>2</v>
      </c>
      <c r="E4" s="11">
        <v>3</v>
      </c>
      <c r="F4" s="11">
        <v>3</v>
      </c>
      <c r="G4" s="11">
        <v>6.5</v>
      </c>
      <c r="H4" s="11">
        <v>6.5</v>
      </c>
      <c r="I4" s="11">
        <v>2.5</v>
      </c>
      <c r="J4" s="11">
        <v>3.5</v>
      </c>
      <c r="K4" s="11">
        <v>3</v>
      </c>
      <c r="L4" s="11">
        <v>3.5</v>
      </c>
      <c r="M4" s="11">
        <v>4.5</v>
      </c>
      <c r="N4" s="11">
        <v>4</v>
      </c>
      <c r="O4" s="11">
        <f t="shared" si="0"/>
        <v>44</v>
      </c>
      <c r="P4" s="23">
        <f t="shared" si="1"/>
        <v>8.4615384615384617</v>
      </c>
    </row>
    <row r="5" spans="1:16" x14ac:dyDescent="0.2">
      <c r="A5" s="9">
        <v>3</v>
      </c>
      <c r="B5" s="10">
        <v>318086501</v>
      </c>
      <c r="C5" s="11">
        <v>2</v>
      </c>
      <c r="D5" s="11">
        <v>2.8</v>
      </c>
      <c r="E5" s="11">
        <v>2.8</v>
      </c>
      <c r="F5" s="11">
        <v>3</v>
      </c>
      <c r="G5" s="11">
        <v>5.5</v>
      </c>
      <c r="H5" s="11">
        <v>5.5</v>
      </c>
      <c r="I5" s="11">
        <v>1.5</v>
      </c>
      <c r="J5" s="11">
        <v>4</v>
      </c>
      <c r="K5" s="11">
        <v>4</v>
      </c>
      <c r="L5" s="11">
        <v>4</v>
      </c>
      <c r="M5" s="11">
        <v>3</v>
      </c>
      <c r="N5" s="11">
        <v>4</v>
      </c>
      <c r="O5" s="11">
        <f t="shared" si="0"/>
        <v>42.1</v>
      </c>
      <c r="P5" s="23">
        <f t="shared" si="1"/>
        <v>8.0961538461538467</v>
      </c>
    </row>
    <row r="6" spans="1:16" x14ac:dyDescent="0.2">
      <c r="A6" s="9">
        <v>4</v>
      </c>
      <c r="B6" s="10">
        <v>319257836</v>
      </c>
      <c r="C6" s="11">
        <v>2.5</v>
      </c>
      <c r="D6" s="11">
        <v>3</v>
      </c>
      <c r="E6" s="11">
        <v>3</v>
      </c>
      <c r="F6" s="11">
        <v>3</v>
      </c>
      <c r="G6" s="11">
        <v>7</v>
      </c>
      <c r="H6" s="11">
        <v>7</v>
      </c>
      <c r="I6" s="11">
        <v>2.75</v>
      </c>
      <c r="J6" s="11">
        <v>4</v>
      </c>
      <c r="K6" s="11">
        <v>4</v>
      </c>
      <c r="L6" s="11">
        <v>4</v>
      </c>
      <c r="M6" s="11">
        <v>4.8499999999999996</v>
      </c>
      <c r="N6" s="11">
        <v>4.9000000000000004</v>
      </c>
      <c r="O6" s="11">
        <f t="shared" si="0"/>
        <v>50</v>
      </c>
      <c r="P6" s="23">
        <f t="shared" si="1"/>
        <v>9.615384615384615</v>
      </c>
    </row>
    <row r="7" spans="1:16" x14ac:dyDescent="0.2">
      <c r="A7" s="9">
        <v>5</v>
      </c>
      <c r="B7" s="10">
        <v>422080460</v>
      </c>
      <c r="C7" s="11">
        <v>2.5</v>
      </c>
      <c r="D7" s="11">
        <v>3</v>
      </c>
      <c r="E7" s="11">
        <v>3</v>
      </c>
      <c r="F7" s="11">
        <v>3</v>
      </c>
      <c r="G7" s="11">
        <v>7</v>
      </c>
      <c r="H7" s="11">
        <v>7</v>
      </c>
      <c r="I7" s="11">
        <v>2.75</v>
      </c>
      <c r="J7" s="11">
        <v>4</v>
      </c>
      <c r="K7" s="11">
        <v>4</v>
      </c>
      <c r="L7" s="11">
        <v>4</v>
      </c>
      <c r="M7" s="11">
        <v>4.8499999999999996</v>
      </c>
      <c r="N7" s="11">
        <v>4.9000000000000004</v>
      </c>
      <c r="O7" s="11">
        <f t="shared" si="0"/>
        <v>50</v>
      </c>
      <c r="P7" s="23">
        <f t="shared" si="1"/>
        <v>9.615384615384615</v>
      </c>
    </row>
    <row r="8" spans="1:16" x14ac:dyDescent="0.2">
      <c r="A8" s="9">
        <v>6</v>
      </c>
      <c r="B8" s="10">
        <v>316083133</v>
      </c>
      <c r="C8" s="11">
        <v>2</v>
      </c>
      <c r="D8" s="11">
        <v>2.8</v>
      </c>
      <c r="E8" s="11">
        <v>2.8</v>
      </c>
      <c r="F8" s="11">
        <v>3</v>
      </c>
      <c r="G8" s="11">
        <v>5.5</v>
      </c>
      <c r="H8" s="11">
        <v>5.5</v>
      </c>
      <c r="I8" s="11">
        <v>1.5</v>
      </c>
      <c r="J8" s="11">
        <v>4</v>
      </c>
      <c r="K8" s="11">
        <v>4</v>
      </c>
      <c r="L8" s="11">
        <v>4</v>
      </c>
      <c r="M8" s="11">
        <v>3</v>
      </c>
      <c r="N8" s="11">
        <v>4</v>
      </c>
      <c r="O8" s="11">
        <f t="shared" si="0"/>
        <v>42.1</v>
      </c>
      <c r="P8" s="23">
        <f t="shared" si="1"/>
        <v>8.0961538461538467</v>
      </c>
    </row>
    <row r="9" spans="1:16" x14ac:dyDescent="0.2">
      <c r="A9" s="9">
        <v>7</v>
      </c>
      <c r="B9" s="10">
        <v>320319330</v>
      </c>
      <c r="C9" s="11">
        <v>2</v>
      </c>
      <c r="D9" s="11">
        <v>2.8</v>
      </c>
      <c r="E9" s="11">
        <v>2.8</v>
      </c>
      <c r="F9" s="11">
        <v>3</v>
      </c>
      <c r="G9" s="11">
        <v>5.5</v>
      </c>
      <c r="H9" s="11">
        <v>5.5</v>
      </c>
      <c r="I9" s="11">
        <v>1.5</v>
      </c>
      <c r="J9" s="11">
        <v>4</v>
      </c>
      <c r="K9" s="11">
        <v>4</v>
      </c>
      <c r="L9" s="11">
        <v>4</v>
      </c>
      <c r="M9" s="11">
        <v>3</v>
      </c>
      <c r="N9" s="11">
        <v>4</v>
      </c>
      <c r="O9" s="11">
        <f t="shared" si="0"/>
        <v>42.1</v>
      </c>
      <c r="P9" s="23">
        <f t="shared" si="1"/>
        <v>8.0961538461538467</v>
      </c>
    </row>
    <row r="10" spans="1:16" x14ac:dyDescent="0.2">
      <c r="A10" s="9">
        <v>8</v>
      </c>
      <c r="B10" s="10">
        <v>316016243</v>
      </c>
      <c r="C10" s="11">
        <v>2.5</v>
      </c>
      <c r="D10" s="11">
        <v>3</v>
      </c>
      <c r="E10" s="11">
        <v>3</v>
      </c>
      <c r="F10" s="11">
        <v>3</v>
      </c>
      <c r="G10" s="11">
        <v>7</v>
      </c>
      <c r="H10" s="11">
        <v>7</v>
      </c>
      <c r="I10" s="11">
        <v>2.75</v>
      </c>
      <c r="J10" s="11">
        <v>4</v>
      </c>
      <c r="K10" s="11">
        <v>4</v>
      </c>
      <c r="L10" s="11">
        <v>4</v>
      </c>
      <c r="M10" s="11">
        <v>4.8499999999999996</v>
      </c>
      <c r="N10" s="11">
        <v>4.9000000000000004</v>
      </c>
      <c r="O10" s="11">
        <f t="shared" si="0"/>
        <v>50</v>
      </c>
      <c r="P10" s="23">
        <f t="shared" si="1"/>
        <v>9.615384615384615</v>
      </c>
    </row>
    <row r="11" spans="1:16" x14ac:dyDescent="0.2">
      <c r="A11" s="9">
        <v>9</v>
      </c>
      <c r="B11" s="10">
        <v>317295498</v>
      </c>
      <c r="C11" s="11">
        <v>2</v>
      </c>
      <c r="D11" s="11">
        <v>2</v>
      </c>
      <c r="E11" s="11">
        <v>3</v>
      </c>
      <c r="F11" s="11">
        <v>3</v>
      </c>
      <c r="G11" s="11">
        <v>6.5</v>
      </c>
      <c r="H11" s="11">
        <v>6.5</v>
      </c>
      <c r="I11" s="11">
        <v>2.5</v>
      </c>
      <c r="J11" s="11">
        <v>3.5</v>
      </c>
      <c r="K11" s="11">
        <v>3</v>
      </c>
      <c r="L11" s="11">
        <v>3.5</v>
      </c>
      <c r="M11" s="11">
        <v>4.5</v>
      </c>
      <c r="N11" s="11">
        <v>4</v>
      </c>
      <c r="O11" s="11">
        <f t="shared" si="0"/>
        <v>44</v>
      </c>
      <c r="P11" s="23">
        <f t="shared" si="1"/>
        <v>8.4615384615384617</v>
      </c>
    </row>
    <row r="12" spans="1:16" x14ac:dyDescent="0.2">
      <c r="A12" s="9">
        <v>10</v>
      </c>
      <c r="B12" s="10">
        <v>312032184</v>
      </c>
      <c r="C12" s="11">
        <v>1.5</v>
      </c>
      <c r="D12" s="11">
        <v>2</v>
      </c>
      <c r="E12" s="11">
        <v>2.5</v>
      </c>
      <c r="F12" s="11">
        <v>2.5</v>
      </c>
      <c r="G12" s="11">
        <v>6.5</v>
      </c>
      <c r="H12" s="11">
        <v>6.5</v>
      </c>
      <c r="I12" s="11">
        <v>2.75</v>
      </c>
      <c r="J12" s="11">
        <v>3.75</v>
      </c>
      <c r="K12" s="11">
        <v>3.75</v>
      </c>
      <c r="L12" s="11">
        <v>3.75</v>
      </c>
      <c r="M12" s="11">
        <v>5</v>
      </c>
      <c r="N12" s="11">
        <v>4</v>
      </c>
      <c r="O12" s="11">
        <f t="shared" si="0"/>
        <v>44.5</v>
      </c>
      <c r="P12" s="23">
        <f t="shared" si="1"/>
        <v>8.5576923076923084</v>
      </c>
    </row>
    <row r="13" spans="1:16" x14ac:dyDescent="0.2">
      <c r="A13" s="9">
        <v>11</v>
      </c>
      <c r="B13" s="10">
        <v>421118139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>
        <f t="shared" si="0"/>
        <v>0</v>
      </c>
      <c r="P13" s="23">
        <f t="shared" si="1"/>
        <v>0</v>
      </c>
    </row>
    <row r="14" spans="1:16" x14ac:dyDescent="0.2">
      <c r="A14" s="9">
        <v>12</v>
      </c>
      <c r="B14" s="10">
        <v>317579439</v>
      </c>
      <c r="C14" s="11">
        <v>2</v>
      </c>
      <c r="D14" s="11">
        <v>2.5</v>
      </c>
      <c r="E14" s="11">
        <v>2.9</v>
      </c>
      <c r="F14" s="11">
        <v>2.5</v>
      </c>
      <c r="G14" s="11">
        <v>7.2</v>
      </c>
      <c r="H14" s="11">
        <v>7.2</v>
      </c>
      <c r="I14" s="11">
        <v>2.8</v>
      </c>
      <c r="J14" s="11">
        <v>3</v>
      </c>
      <c r="K14" s="11">
        <v>3</v>
      </c>
      <c r="L14" s="11">
        <v>3</v>
      </c>
      <c r="M14" s="11">
        <v>5</v>
      </c>
      <c r="N14" s="11">
        <v>4.9000000000000004</v>
      </c>
      <c r="O14" s="11">
        <f t="shared" si="0"/>
        <v>46</v>
      </c>
      <c r="P14" s="23">
        <f t="shared" si="1"/>
        <v>8.8461538461538467</v>
      </c>
    </row>
    <row r="15" spans="1:16" x14ac:dyDescent="0.2">
      <c r="A15" s="9">
        <v>13</v>
      </c>
      <c r="B15" s="10">
        <v>320003396</v>
      </c>
      <c r="C15" s="11">
        <v>1</v>
      </c>
      <c r="D15" s="11">
        <v>1</v>
      </c>
      <c r="E15" s="11">
        <v>1</v>
      </c>
      <c r="F15" s="11">
        <v>2.5</v>
      </c>
      <c r="G15" s="11">
        <v>7</v>
      </c>
      <c r="H15" s="11">
        <v>7</v>
      </c>
      <c r="I15" s="11">
        <v>0.5</v>
      </c>
      <c r="J15" s="11">
        <v>3</v>
      </c>
      <c r="K15" s="11">
        <v>3.5</v>
      </c>
      <c r="L15" s="11">
        <v>2</v>
      </c>
      <c r="M15" s="11">
        <v>2.5</v>
      </c>
      <c r="N15" s="11">
        <v>4</v>
      </c>
      <c r="O15" s="11">
        <f t="shared" ref="O15:O21" si="2">SUM(C15:N15)</f>
        <v>35</v>
      </c>
      <c r="P15" s="23">
        <f t="shared" si="1"/>
        <v>6.7307692307692308</v>
      </c>
    </row>
    <row r="16" spans="1:16" x14ac:dyDescent="0.2">
      <c r="A16" s="9">
        <v>14</v>
      </c>
      <c r="B16" s="10">
        <v>318359171</v>
      </c>
      <c r="C16" s="11">
        <v>2</v>
      </c>
      <c r="D16" s="11">
        <v>2.5</v>
      </c>
      <c r="E16" s="11">
        <v>2.9</v>
      </c>
      <c r="F16" s="11">
        <v>2.5</v>
      </c>
      <c r="G16" s="11">
        <v>7.2</v>
      </c>
      <c r="H16" s="11">
        <v>7.2</v>
      </c>
      <c r="I16" s="11">
        <v>2.8</v>
      </c>
      <c r="J16" s="11">
        <v>3</v>
      </c>
      <c r="K16" s="11">
        <v>3</v>
      </c>
      <c r="L16" s="11">
        <v>3</v>
      </c>
      <c r="M16" s="11">
        <v>5</v>
      </c>
      <c r="N16" s="11">
        <v>4.9000000000000004</v>
      </c>
      <c r="O16" s="11">
        <f t="shared" si="2"/>
        <v>46</v>
      </c>
      <c r="P16" s="23">
        <f t="shared" si="1"/>
        <v>8.8461538461538467</v>
      </c>
    </row>
    <row r="17" spans="1:16" x14ac:dyDescent="0.2">
      <c r="A17" s="9">
        <v>15</v>
      </c>
      <c r="B17" s="10">
        <v>318255231</v>
      </c>
      <c r="C17" s="11">
        <v>2</v>
      </c>
      <c r="D17" s="11">
        <v>3</v>
      </c>
      <c r="E17" s="11">
        <v>2.75</v>
      </c>
      <c r="F17" s="11">
        <v>3</v>
      </c>
      <c r="G17" s="11">
        <v>7.5</v>
      </c>
      <c r="H17" s="11">
        <v>7.5</v>
      </c>
      <c r="I17" s="11">
        <v>2.75</v>
      </c>
      <c r="J17" s="11">
        <v>3.75</v>
      </c>
      <c r="K17" s="11">
        <v>3.75</v>
      </c>
      <c r="L17" s="11">
        <v>3.75</v>
      </c>
      <c r="M17" s="11">
        <v>5</v>
      </c>
      <c r="N17" s="11">
        <v>4</v>
      </c>
      <c r="O17" s="11">
        <f t="shared" si="2"/>
        <v>48.75</v>
      </c>
      <c r="P17" s="23">
        <f t="shared" si="1"/>
        <v>9.375</v>
      </c>
    </row>
    <row r="18" spans="1:16" x14ac:dyDescent="0.2">
      <c r="A18" s="9">
        <v>16</v>
      </c>
      <c r="B18" s="10">
        <v>320308574</v>
      </c>
      <c r="C18" s="11">
        <v>2</v>
      </c>
      <c r="D18" s="11">
        <v>3</v>
      </c>
      <c r="E18" s="11">
        <v>2.75</v>
      </c>
      <c r="F18" s="11">
        <v>3</v>
      </c>
      <c r="G18" s="11">
        <v>7.5</v>
      </c>
      <c r="H18" s="11">
        <v>7.5</v>
      </c>
      <c r="I18" s="11">
        <v>2.75</v>
      </c>
      <c r="J18" s="11">
        <v>3.75</v>
      </c>
      <c r="K18" s="11">
        <v>3.75</v>
      </c>
      <c r="L18" s="11">
        <v>3.75</v>
      </c>
      <c r="M18" s="11">
        <v>5</v>
      </c>
      <c r="N18" s="11">
        <v>4</v>
      </c>
      <c r="O18" s="11">
        <f t="shared" si="2"/>
        <v>48.75</v>
      </c>
      <c r="P18" s="23">
        <f t="shared" si="1"/>
        <v>9.375</v>
      </c>
    </row>
    <row r="19" spans="1:16" x14ac:dyDescent="0.2">
      <c r="A19" s="9">
        <v>17</v>
      </c>
      <c r="B19" s="10">
        <v>320554805</v>
      </c>
      <c r="C19" s="11">
        <v>2</v>
      </c>
      <c r="D19" s="11">
        <v>3</v>
      </c>
      <c r="E19" s="11">
        <v>2.75</v>
      </c>
      <c r="F19" s="11">
        <v>3</v>
      </c>
      <c r="G19" s="11">
        <v>7.5</v>
      </c>
      <c r="H19" s="11">
        <v>7.5</v>
      </c>
      <c r="I19" s="11">
        <v>2.75</v>
      </c>
      <c r="J19" s="11">
        <v>3.75</v>
      </c>
      <c r="K19" s="11">
        <v>3.75</v>
      </c>
      <c r="L19" s="11">
        <v>3.75</v>
      </c>
      <c r="M19" s="11">
        <v>5</v>
      </c>
      <c r="N19" s="11">
        <v>4</v>
      </c>
      <c r="O19" s="11">
        <f t="shared" si="2"/>
        <v>48.75</v>
      </c>
      <c r="P19" s="23">
        <f t="shared" si="1"/>
        <v>9.375</v>
      </c>
    </row>
    <row r="20" spans="1:16" x14ac:dyDescent="0.2">
      <c r="A20" s="9">
        <v>18</v>
      </c>
      <c r="B20" s="10">
        <v>319231319</v>
      </c>
      <c r="C20" s="11">
        <v>2</v>
      </c>
      <c r="D20" s="11">
        <v>2</v>
      </c>
      <c r="E20" s="11">
        <v>3</v>
      </c>
      <c r="F20" s="11">
        <v>3</v>
      </c>
      <c r="G20" s="11">
        <v>6.5</v>
      </c>
      <c r="H20" s="11">
        <v>6.5</v>
      </c>
      <c r="I20" s="11">
        <v>2.5</v>
      </c>
      <c r="J20" s="11">
        <v>3.5</v>
      </c>
      <c r="K20" s="11">
        <v>3</v>
      </c>
      <c r="L20" s="11">
        <v>3.5</v>
      </c>
      <c r="M20" s="11">
        <v>4.5</v>
      </c>
      <c r="N20" s="11">
        <v>4</v>
      </c>
      <c r="O20" s="11">
        <f t="shared" si="2"/>
        <v>44</v>
      </c>
      <c r="P20" s="23">
        <f t="shared" si="1"/>
        <v>8.4615384615384617</v>
      </c>
    </row>
    <row r="21" spans="1:16" x14ac:dyDescent="0.2">
      <c r="A21" s="9">
        <v>19</v>
      </c>
      <c r="B21" s="10">
        <v>318280060</v>
      </c>
      <c r="C21" s="11">
        <v>1</v>
      </c>
      <c r="D21" s="11">
        <v>1</v>
      </c>
      <c r="E21" s="11">
        <v>1</v>
      </c>
      <c r="F21" s="11">
        <v>2.5</v>
      </c>
      <c r="G21" s="11">
        <v>7</v>
      </c>
      <c r="H21" s="11">
        <v>7</v>
      </c>
      <c r="I21" s="11">
        <v>0.5</v>
      </c>
      <c r="J21" s="11">
        <v>3</v>
      </c>
      <c r="K21" s="11">
        <v>3.5</v>
      </c>
      <c r="L21" s="11">
        <v>2</v>
      </c>
      <c r="M21" s="11">
        <v>2.5</v>
      </c>
      <c r="N21" s="11">
        <v>4</v>
      </c>
      <c r="O21" s="11">
        <f t="shared" si="2"/>
        <v>35</v>
      </c>
      <c r="P21" s="23">
        <f t="shared" si="1"/>
        <v>6.7307692307692308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54699-F46A-B746-9AA4-B5C94C0337CF}">
  <dimension ref="A1:S22"/>
  <sheetViews>
    <sheetView zoomScale="140" zoomScaleNormal="140" workbookViewId="0">
      <pane xSplit="2" ySplit="3" topLeftCell="C4" activePane="bottomRight" state="frozen"/>
      <selection pane="topRight" activeCell="E1" sqref="E1"/>
      <selection pane="bottomLeft" activeCell="A4" sqref="A4"/>
      <selection pane="bottomRight"/>
    </sheetView>
  </sheetViews>
  <sheetFormatPr baseColWidth="10" defaultColWidth="11" defaultRowHeight="16" x14ac:dyDescent="0.2"/>
  <cols>
    <col min="1" max="1" width="3.83203125" bestFit="1" customWidth="1"/>
    <col min="2" max="2" width="10.83203125" bestFit="1" customWidth="1"/>
    <col min="3" max="17" width="4.83203125" customWidth="1"/>
    <col min="18" max="18" width="6.33203125" bestFit="1" customWidth="1"/>
    <col min="19" max="19" width="13.33203125" bestFit="1" customWidth="1"/>
  </cols>
  <sheetData>
    <row r="1" spans="1:19" x14ac:dyDescent="0.2">
      <c r="C1" s="26" t="s">
        <v>41</v>
      </c>
      <c r="D1" s="26"/>
      <c r="E1" s="26"/>
      <c r="F1" s="26"/>
      <c r="G1" s="26"/>
      <c r="H1" s="26"/>
      <c r="I1" s="27" t="s">
        <v>43</v>
      </c>
      <c r="J1" s="27"/>
      <c r="K1" s="27"/>
      <c r="L1" s="27"/>
      <c r="M1" s="27"/>
      <c r="N1" s="27"/>
      <c r="O1" s="27"/>
      <c r="P1" s="27"/>
      <c r="Q1" s="27"/>
    </row>
    <row r="2" spans="1:19" ht="34" x14ac:dyDescent="0.2">
      <c r="A2" s="2" t="s">
        <v>0</v>
      </c>
      <c r="B2" s="2" t="s">
        <v>1</v>
      </c>
      <c r="C2" s="3" t="s">
        <v>36</v>
      </c>
      <c r="D2" s="3" t="s">
        <v>37</v>
      </c>
      <c r="E2" s="3" t="s">
        <v>38</v>
      </c>
      <c r="F2" s="3" t="s">
        <v>20</v>
      </c>
      <c r="G2" s="3" t="s">
        <v>39</v>
      </c>
      <c r="H2" s="3" t="s">
        <v>40</v>
      </c>
      <c r="I2" s="3" t="s">
        <v>33</v>
      </c>
      <c r="J2" s="3" t="s">
        <v>34</v>
      </c>
      <c r="K2" s="3" t="s">
        <v>35</v>
      </c>
      <c r="L2" s="3" t="s">
        <v>37</v>
      </c>
      <c r="M2" s="3" t="s">
        <v>38</v>
      </c>
      <c r="N2" s="3" t="s">
        <v>20</v>
      </c>
      <c r="O2" s="3" t="s">
        <v>39</v>
      </c>
      <c r="P2" s="3" t="s">
        <v>40</v>
      </c>
      <c r="Q2" s="3" t="s">
        <v>42</v>
      </c>
      <c r="R2" s="4" t="s">
        <v>19</v>
      </c>
      <c r="S2" s="5" t="s">
        <v>4</v>
      </c>
    </row>
    <row r="3" spans="1:19" x14ac:dyDescent="0.2">
      <c r="A3" s="6">
        <v>0</v>
      </c>
      <c r="B3" s="6" t="s">
        <v>21</v>
      </c>
      <c r="C3" s="7">
        <v>2</v>
      </c>
      <c r="D3" s="7">
        <v>1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1</v>
      </c>
      <c r="L3" s="7">
        <v>2</v>
      </c>
      <c r="M3" s="7">
        <v>2</v>
      </c>
      <c r="N3" s="7">
        <v>2</v>
      </c>
      <c r="O3" s="7">
        <v>1</v>
      </c>
      <c r="P3" s="7">
        <v>1</v>
      </c>
      <c r="Q3" s="7">
        <v>2</v>
      </c>
      <c r="R3" s="8">
        <f>SUM(C3:Q3)</f>
        <v>20</v>
      </c>
      <c r="S3" s="8">
        <f>10*R3/$R$3</f>
        <v>10</v>
      </c>
    </row>
    <row r="4" spans="1:19" x14ac:dyDescent="0.2">
      <c r="A4" s="9">
        <v>1</v>
      </c>
      <c r="B4" s="10">
        <v>319061280</v>
      </c>
      <c r="C4" s="11">
        <v>2</v>
      </c>
      <c r="D4" s="11">
        <v>1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11">
        <v>2</v>
      </c>
      <c r="M4" s="11">
        <v>2</v>
      </c>
      <c r="N4" s="11">
        <v>2</v>
      </c>
      <c r="O4" s="11">
        <v>1</v>
      </c>
      <c r="P4" s="11">
        <v>1</v>
      </c>
      <c r="Q4" s="11">
        <v>2</v>
      </c>
      <c r="R4" s="12">
        <f t="shared" ref="R4:R22" si="0">SUM(C4:Q4)</f>
        <v>20</v>
      </c>
      <c r="S4" s="12">
        <f t="shared" ref="S4:S22" si="1">10*R4/$R$3</f>
        <v>10</v>
      </c>
    </row>
    <row r="5" spans="1:19" x14ac:dyDescent="0.2">
      <c r="A5" s="9">
        <v>2</v>
      </c>
      <c r="B5" s="10">
        <v>313145803</v>
      </c>
      <c r="C5" s="11">
        <v>2</v>
      </c>
      <c r="D5" s="11">
        <v>0.8</v>
      </c>
      <c r="E5" s="11">
        <v>1</v>
      </c>
      <c r="F5" s="11">
        <v>1</v>
      </c>
      <c r="G5" s="11">
        <v>0.5</v>
      </c>
      <c r="H5" s="11">
        <v>0.5</v>
      </c>
      <c r="I5" s="11">
        <v>1</v>
      </c>
      <c r="J5" s="11">
        <v>1</v>
      </c>
      <c r="K5" s="11">
        <v>1</v>
      </c>
      <c r="L5" s="11">
        <v>2</v>
      </c>
      <c r="M5" s="11">
        <v>2</v>
      </c>
      <c r="N5" s="11">
        <v>2</v>
      </c>
      <c r="O5" s="11">
        <v>1</v>
      </c>
      <c r="P5" s="11">
        <v>1</v>
      </c>
      <c r="Q5" s="11">
        <v>2</v>
      </c>
      <c r="R5" s="12">
        <f t="shared" si="0"/>
        <v>18.8</v>
      </c>
      <c r="S5" s="12">
        <f t="shared" si="1"/>
        <v>9.4</v>
      </c>
    </row>
    <row r="6" spans="1:19" x14ac:dyDescent="0.2">
      <c r="A6" s="9">
        <v>3</v>
      </c>
      <c r="B6" s="10">
        <v>318086501</v>
      </c>
      <c r="C6" s="11">
        <v>1.5</v>
      </c>
      <c r="D6" s="11">
        <v>0.5</v>
      </c>
      <c r="E6" s="11">
        <v>0.5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2</v>
      </c>
      <c r="M6" s="11">
        <v>2</v>
      </c>
      <c r="N6" s="11">
        <v>2</v>
      </c>
      <c r="O6" s="11">
        <v>1</v>
      </c>
      <c r="P6" s="11">
        <v>1</v>
      </c>
      <c r="Q6" s="11">
        <v>2</v>
      </c>
      <c r="R6" s="12">
        <f t="shared" si="0"/>
        <v>18.5</v>
      </c>
      <c r="S6" s="12">
        <f t="shared" si="1"/>
        <v>9.25</v>
      </c>
    </row>
    <row r="7" spans="1:19" x14ac:dyDescent="0.2">
      <c r="A7" s="9">
        <v>4</v>
      </c>
      <c r="B7" s="10">
        <v>319257836</v>
      </c>
      <c r="C7" s="11">
        <v>2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2</v>
      </c>
      <c r="M7" s="11">
        <v>2</v>
      </c>
      <c r="N7" s="11">
        <v>2</v>
      </c>
      <c r="O7" s="11">
        <v>1</v>
      </c>
      <c r="P7" s="11">
        <v>1</v>
      </c>
      <c r="Q7" s="11">
        <v>2</v>
      </c>
      <c r="R7" s="12">
        <f t="shared" si="0"/>
        <v>20</v>
      </c>
      <c r="S7" s="12">
        <f t="shared" si="1"/>
        <v>10</v>
      </c>
    </row>
    <row r="8" spans="1:19" x14ac:dyDescent="0.2">
      <c r="A8" s="9">
        <v>5</v>
      </c>
      <c r="B8" s="10">
        <v>422080460</v>
      </c>
      <c r="C8" s="11">
        <v>2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11">
        <v>2</v>
      </c>
      <c r="M8" s="11">
        <v>2</v>
      </c>
      <c r="N8" s="11">
        <v>2</v>
      </c>
      <c r="O8" s="11">
        <v>1</v>
      </c>
      <c r="P8" s="11">
        <v>1</v>
      </c>
      <c r="Q8" s="11">
        <v>2</v>
      </c>
      <c r="R8" s="12">
        <f t="shared" si="0"/>
        <v>20</v>
      </c>
      <c r="S8" s="12">
        <f t="shared" si="1"/>
        <v>10</v>
      </c>
    </row>
    <row r="9" spans="1:19" x14ac:dyDescent="0.2">
      <c r="A9" s="9">
        <v>6</v>
      </c>
      <c r="B9" s="10">
        <v>316083133</v>
      </c>
      <c r="C9" s="11">
        <v>2</v>
      </c>
      <c r="D9" s="11">
        <v>1</v>
      </c>
      <c r="E9" s="11">
        <v>1</v>
      </c>
      <c r="F9" s="11">
        <v>1</v>
      </c>
      <c r="G9" s="11">
        <v>1</v>
      </c>
      <c r="H9" s="11">
        <v>0.5</v>
      </c>
      <c r="I9" s="11">
        <v>1</v>
      </c>
      <c r="J9" s="11">
        <v>1</v>
      </c>
      <c r="K9" s="11">
        <v>1</v>
      </c>
      <c r="L9" s="11">
        <v>2</v>
      </c>
      <c r="M9" s="11">
        <v>1.5</v>
      </c>
      <c r="N9" s="11">
        <v>2</v>
      </c>
      <c r="O9" s="11">
        <v>1</v>
      </c>
      <c r="P9" s="11">
        <v>1</v>
      </c>
      <c r="Q9" s="11">
        <v>2</v>
      </c>
      <c r="R9" s="12">
        <f t="shared" si="0"/>
        <v>19</v>
      </c>
      <c r="S9" s="12">
        <f t="shared" si="1"/>
        <v>9.5</v>
      </c>
    </row>
    <row r="10" spans="1:19" x14ac:dyDescent="0.2">
      <c r="A10" s="9">
        <v>7</v>
      </c>
      <c r="B10" s="10">
        <v>320319330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>
        <f t="shared" si="0"/>
        <v>0</v>
      </c>
      <c r="S10" s="12">
        <f t="shared" si="1"/>
        <v>0</v>
      </c>
    </row>
    <row r="11" spans="1:19" x14ac:dyDescent="0.2">
      <c r="A11" s="9">
        <v>8</v>
      </c>
      <c r="B11" s="10">
        <v>316016243</v>
      </c>
      <c r="C11" s="11">
        <v>2</v>
      </c>
      <c r="D11" s="11">
        <v>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2</v>
      </c>
      <c r="M11" s="11">
        <v>2</v>
      </c>
      <c r="N11" s="11">
        <v>2</v>
      </c>
      <c r="O11" s="11">
        <v>1</v>
      </c>
      <c r="P11" s="11">
        <v>1</v>
      </c>
      <c r="Q11" s="11">
        <v>2</v>
      </c>
      <c r="R11" s="12">
        <f t="shared" si="0"/>
        <v>20</v>
      </c>
      <c r="S11" s="12">
        <f t="shared" si="1"/>
        <v>10</v>
      </c>
    </row>
    <row r="12" spans="1:19" x14ac:dyDescent="0.2">
      <c r="A12" s="9">
        <v>9</v>
      </c>
      <c r="B12" s="10">
        <v>317295498</v>
      </c>
      <c r="C12" s="11">
        <v>0.5</v>
      </c>
      <c r="D12" s="11">
        <v>0.8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1">
        <v>1</v>
      </c>
      <c r="K12" s="11">
        <v>1</v>
      </c>
      <c r="L12" s="11">
        <v>2</v>
      </c>
      <c r="M12" s="11">
        <v>2</v>
      </c>
      <c r="N12" s="11">
        <v>2</v>
      </c>
      <c r="O12" s="11">
        <v>1</v>
      </c>
      <c r="P12" s="11">
        <v>1</v>
      </c>
      <c r="Q12" s="11">
        <v>2</v>
      </c>
      <c r="R12" s="12">
        <f t="shared" si="0"/>
        <v>18.3</v>
      </c>
      <c r="S12" s="12">
        <f t="shared" si="1"/>
        <v>9.15</v>
      </c>
    </row>
    <row r="13" spans="1:19" x14ac:dyDescent="0.2">
      <c r="A13" s="9">
        <v>10</v>
      </c>
      <c r="B13" s="10">
        <v>312032184</v>
      </c>
      <c r="C13" s="11">
        <v>2</v>
      </c>
      <c r="D13" s="11">
        <v>1</v>
      </c>
      <c r="E13" s="11">
        <v>0.8</v>
      </c>
      <c r="F13" s="11">
        <v>0.5</v>
      </c>
      <c r="G13" s="11">
        <v>0.5</v>
      </c>
      <c r="H13" s="11">
        <v>1</v>
      </c>
      <c r="I13" s="11">
        <v>1</v>
      </c>
      <c r="J13" s="11">
        <v>1</v>
      </c>
      <c r="K13" s="11">
        <v>1</v>
      </c>
      <c r="L13" s="11">
        <v>2</v>
      </c>
      <c r="M13" s="11">
        <v>2</v>
      </c>
      <c r="N13" s="11">
        <v>2</v>
      </c>
      <c r="O13" s="11">
        <v>1</v>
      </c>
      <c r="P13" s="11">
        <v>1</v>
      </c>
      <c r="Q13" s="11">
        <v>2</v>
      </c>
      <c r="R13" s="12">
        <f t="shared" si="0"/>
        <v>18.8</v>
      </c>
      <c r="S13" s="12">
        <f t="shared" si="1"/>
        <v>9.4</v>
      </c>
    </row>
    <row r="14" spans="1:19" x14ac:dyDescent="0.2">
      <c r="A14" s="9">
        <v>11</v>
      </c>
      <c r="B14" s="10">
        <v>421118139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>
        <f t="shared" si="0"/>
        <v>0</v>
      </c>
      <c r="S14" s="12">
        <f t="shared" si="1"/>
        <v>0</v>
      </c>
    </row>
    <row r="15" spans="1:19" x14ac:dyDescent="0.2">
      <c r="A15" s="9">
        <v>12</v>
      </c>
      <c r="B15" s="10">
        <v>317579439</v>
      </c>
      <c r="C15" s="11">
        <v>1.5</v>
      </c>
      <c r="D15" s="11">
        <v>0.5</v>
      </c>
      <c r="E15" s="11">
        <v>1</v>
      </c>
      <c r="F15" s="11">
        <v>1</v>
      </c>
      <c r="G15" s="11">
        <v>1</v>
      </c>
      <c r="H15" s="11">
        <v>0.6</v>
      </c>
      <c r="I15" s="11">
        <v>1</v>
      </c>
      <c r="J15" s="11">
        <v>1</v>
      </c>
      <c r="K15" s="11">
        <v>1</v>
      </c>
      <c r="L15" s="11">
        <v>2</v>
      </c>
      <c r="M15" s="11">
        <v>2</v>
      </c>
      <c r="N15" s="11">
        <v>2</v>
      </c>
      <c r="O15" s="11">
        <v>1</v>
      </c>
      <c r="P15" s="11">
        <v>1</v>
      </c>
      <c r="Q15" s="11">
        <v>0</v>
      </c>
      <c r="R15" s="12">
        <f t="shared" si="0"/>
        <v>16.600000000000001</v>
      </c>
      <c r="S15" s="12">
        <f t="shared" si="1"/>
        <v>8.3000000000000007</v>
      </c>
    </row>
    <row r="16" spans="1:19" x14ac:dyDescent="0.2">
      <c r="A16" s="9">
        <v>13</v>
      </c>
      <c r="B16" s="10">
        <v>320003396</v>
      </c>
      <c r="C16" s="11">
        <v>1.5</v>
      </c>
      <c r="D16" s="11">
        <v>0.8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2</v>
      </c>
      <c r="M16" s="11">
        <v>2</v>
      </c>
      <c r="N16" s="11">
        <v>2</v>
      </c>
      <c r="O16" s="11">
        <v>1</v>
      </c>
      <c r="P16" s="11">
        <v>1</v>
      </c>
      <c r="Q16" s="11">
        <v>2</v>
      </c>
      <c r="R16" s="12">
        <f t="shared" si="0"/>
        <v>19.3</v>
      </c>
      <c r="S16" s="12">
        <f t="shared" si="1"/>
        <v>9.65</v>
      </c>
    </row>
    <row r="17" spans="1:19" x14ac:dyDescent="0.2">
      <c r="A17" s="9">
        <v>14</v>
      </c>
      <c r="B17" s="10">
        <v>318359171</v>
      </c>
      <c r="C17" s="11">
        <v>0.3</v>
      </c>
      <c r="D17" s="11">
        <v>1</v>
      </c>
      <c r="E17" s="11">
        <v>0</v>
      </c>
      <c r="F17" s="11">
        <v>1</v>
      </c>
      <c r="G17" s="11">
        <v>1</v>
      </c>
      <c r="H17" s="11">
        <v>0.5</v>
      </c>
      <c r="I17" s="11">
        <v>1</v>
      </c>
      <c r="J17" s="11">
        <v>1</v>
      </c>
      <c r="K17" s="11">
        <v>1</v>
      </c>
      <c r="L17" s="11">
        <v>2</v>
      </c>
      <c r="M17" s="11">
        <v>2</v>
      </c>
      <c r="N17" s="11">
        <v>2</v>
      </c>
      <c r="O17" s="11">
        <v>1</v>
      </c>
      <c r="P17" s="11">
        <v>1</v>
      </c>
      <c r="Q17" s="11">
        <v>2</v>
      </c>
      <c r="R17" s="12">
        <f t="shared" si="0"/>
        <v>16.8</v>
      </c>
      <c r="S17" s="12">
        <f t="shared" si="1"/>
        <v>8.4</v>
      </c>
    </row>
    <row r="18" spans="1:19" x14ac:dyDescent="0.2">
      <c r="A18" s="9">
        <v>15</v>
      </c>
      <c r="B18" s="10">
        <v>318255231</v>
      </c>
      <c r="C18" s="11">
        <v>2</v>
      </c>
      <c r="D18" s="11">
        <v>0.9</v>
      </c>
      <c r="E18" s="11">
        <v>1</v>
      </c>
      <c r="F18" s="11">
        <v>1</v>
      </c>
      <c r="G18" s="11">
        <v>0.8</v>
      </c>
      <c r="H18" s="11">
        <v>1</v>
      </c>
      <c r="I18" s="11">
        <v>1</v>
      </c>
      <c r="J18" s="11">
        <v>1</v>
      </c>
      <c r="K18" s="11">
        <v>1</v>
      </c>
      <c r="L18" s="11">
        <v>2</v>
      </c>
      <c r="M18" s="11">
        <v>2</v>
      </c>
      <c r="N18" s="11">
        <v>2</v>
      </c>
      <c r="O18" s="11">
        <v>1</v>
      </c>
      <c r="P18" s="11">
        <v>1</v>
      </c>
      <c r="Q18" s="11">
        <v>2</v>
      </c>
      <c r="R18" s="12">
        <f t="shared" si="0"/>
        <v>19.7</v>
      </c>
      <c r="S18" s="12">
        <f t="shared" si="1"/>
        <v>9.85</v>
      </c>
    </row>
    <row r="19" spans="1:19" x14ac:dyDescent="0.2">
      <c r="A19" s="9">
        <v>16</v>
      </c>
      <c r="B19" s="10">
        <v>320308574</v>
      </c>
      <c r="C19" s="11">
        <v>2</v>
      </c>
      <c r="D19" s="11">
        <v>1</v>
      </c>
      <c r="E19" s="11">
        <v>1</v>
      </c>
      <c r="F19" s="11">
        <v>1</v>
      </c>
      <c r="G19" s="11">
        <v>0</v>
      </c>
      <c r="H19" s="11">
        <v>0</v>
      </c>
      <c r="I19" s="11">
        <v>1</v>
      </c>
      <c r="J19" s="11">
        <v>1</v>
      </c>
      <c r="K19" s="11">
        <v>1</v>
      </c>
      <c r="L19" s="11">
        <v>2</v>
      </c>
      <c r="M19" s="11">
        <v>2</v>
      </c>
      <c r="N19" s="11">
        <v>2</v>
      </c>
      <c r="O19" s="11">
        <v>1</v>
      </c>
      <c r="P19" s="11">
        <v>1</v>
      </c>
      <c r="Q19" s="11">
        <v>2</v>
      </c>
      <c r="R19" s="12">
        <f t="shared" si="0"/>
        <v>18</v>
      </c>
      <c r="S19" s="12">
        <f t="shared" si="1"/>
        <v>9</v>
      </c>
    </row>
    <row r="20" spans="1:19" x14ac:dyDescent="0.2">
      <c r="A20" s="9">
        <v>17</v>
      </c>
      <c r="B20" s="10">
        <v>320554805</v>
      </c>
      <c r="C20" s="11">
        <v>2</v>
      </c>
      <c r="D20" s="11">
        <v>0.8</v>
      </c>
      <c r="E20" s="11">
        <v>1</v>
      </c>
      <c r="F20" s="11">
        <v>0.7</v>
      </c>
      <c r="G20" s="11">
        <v>0.8</v>
      </c>
      <c r="H20" s="11">
        <v>0.9</v>
      </c>
      <c r="I20" s="11">
        <v>1</v>
      </c>
      <c r="J20" s="11">
        <v>1</v>
      </c>
      <c r="K20" s="11">
        <v>1</v>
      </c>
      <c r="L20" s="11">
        <v>0.5</v>
      </c>
      <c r="M20" s="11">
        <v>2</v>
      </c>
      <c r="N20" s="11">
        <v>2</v>
      </c>
      <c r="O20" s="11">
        <v>0.8</v>
      </c>
      <c r="P20" s="11">
        <v>1</v>
      </c>
      <c r="Q20" s="11">
        <v>2</v>
      </c>
      <c r="R20" s="12">
        <f t="shared" si="0"/>
        <v>17.5</v>
      </c>
      <c r="S20" s="12">
        <f t="shared" si="1"/>
        <v>8.75</v>
      </c>
    </row>
    <row r="21" spans="1:19" x14ac:dyDescent="0.2">
      <c r="A21" s="9">
        <v>18</v>
      </c>
      <c r="B21" s="10">
        <v>319231319</v>
      </c>
      <c r="C21" s="11">
        <v>2</v>
      </c>
      <c r="D21" s="11">
        <v>1</v>
      </c>
      <c r="E21" s="11">
        <v>1</v>
      </c>
      <c r="F21" s="11">
        <v>1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11">
        <v>2</v>
      </c>
      <c r="M21" s="11">
        <v>2</v>
      </c>
      <c r="N21" s="11">
        <v>2</v>
      </c>
      <c r="O21" s="11">
        <v>1</v>
      </c>
      <c r="P21" s="11">
        <v>1</v>
      </c>
      <c r="Q21" s="11">
        <v>2</v>
      </c>
      <c r="R21" s="12">
        <f t="shared" si="0"/>
        <v>20</v>
      </c>
      <c r="S21" s="12">
        <f t="shared" si="1"/>
        <v>10</v>
      </c>
    </row>
    <row r="22" spans="1:19" x14ac:dyDescent="0.2">
      <c r="A22" s="9">
        <v>19</v>
      </c>
      <c r="B22" s="10">
        <v>318280060</v>
      </c>
      <c r="C22" s="11">
        <v>1.5</v>
      </c>
      <c r="D22" s="11">
        <v>0.8</v>
      </c>
      <c r="E22" s="11">
        <v>1</v>
      </c>
      <c r="F22" s="11">
        <v>0.5</v>
      </c>
      <c r="G22" s="11">
        <v>1</v>
      </c>
      <c r="H22" s="11">
        <v>0.8</v>
      </c>
      <c r="I22" s="11">
        <v>0.5</v>
      </c>
      <c r="J22" s="11">
        <v>0.5</v>
      </c>
      <c r="K22" s="11">
        <v>1</v>
      </c>
      <c r="L22" s="11">
        <v>2</v>
      </c>
      <c r="M22" s="11">
        <v>1</v>
      </c>
      <c r="N22" s="11">
        <v>2</v>
      </c>
      <c r="O22" s="11">
        <v>1</v>
      </c>
      <c r="P22" s="11">
        <v>1</v>
      </c>
      <c r="Q22" s="11">
        <v>2</v>
      </c>
      <c r="R22" s="12">
        <f t="shared" si="0"/>
        <v>16.600000000000001</v>
      </c>
      <c r="S22" s="12">
        <f t="shared" si="1"/>
        <v>8.3000000000000007</v>
      </c>
    </row>
  </sheetData>
  <mergeCells count="2">
    <mergeCell ref="C1:H1"/>
    <mergeCell ref="I1:Q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DB8B-224E-F64A-ABD7-CFC9DD62CFEE}">
  <dimension ref="A1:O22"/>
  <sheetViews>
    <sheetView zoomScale="140" zoomScaleNormal="140" workbookViewId="0">
      <pane xSplit="2" ySplit="3" topLeftCell="C4" activePane="bottomRight" state="frozen"/>
      <selection pane="topRight" activeCell="E1" sqref="E1"/>
      <selection pane="bottomLeft" activeCell="A4" sqref="A4"/>
      <selection pane="bottomRight"/>
    </sheetView>
  </sheetViews>
  <sheetFormatPr baseColWidth="10" defaultColWidth="11" defaultRowHeight="16" x14ac:dyDescent="0.2"/>
  <cols>
    <col min="1" max="1" width="3.83203125" bestFit="1" customWidth="1"/>
    <col min="2" max="2" width="10.83203125" bestFit="1" customWidth="1"/>
    <col min="3" max="13" width="4.83203125" customWidth="1"/>
    <col min="14" max="14" width="6.33203125" bestFit="1" customWidth="1"/>
    <col min="15" max="15" width="13.33203125" bestFit="1" customWidth="1"/>
  </cols>
  <sheetData>
    <row r="1" spans="1:15" x14ac:dyDescent="0.2">
      <c r="C1" s="26" t="s">
        <v>41</v>
      </c>
      <c r="D1" s="26"/>
      <c r="E1" s="26"/>
      <c r="F1" s="26"/>
      <c r="G1" s="26"/>
      <c r="H1" s="27" t="s">
        <v>43</v>
      </c>
      <c r="I1" s="27"/>
      <c r="J1" s="27"/>
      <c r="K1" s="27"/>
      <c r="L1" s="27"/>
      <c r="M1" s="27"/>
    </row>
    <row r="2" spans="1:15" ht="34" x14ac:dyDescent="0.2">
      <c r="A2" s="2" t="s">
        <v>0</v>
      </c>
      <c r="B2" s="2" t="s">
        <v>1</v>
      </c>
      <c r="C2" s="3" t="s">
        <v>36</v>
      </c>
      <c r="D2" s="3" t="s">
        <v>37</v>
      </c>
      <c r="E2" s="3" t="s">
        <v>38</v>
      </c>
      <c r="F2" s="3" t="s">
        <v>20</v>
      </c>
      <c r="G2" s="3" t="s">
        <v>39</v>
      </c>
      <c r="H2" s="3" t="s">
        <v>33</v>
      </c>
      <c r="I2" s="3" t="s">
        <v>34</v>
      </c>
      <c r="J2" s="3" t="s">
        <v>47</v>
      </c>
      <c r="K2" s="3" t="s">
        <v>48</v>
      </c>
      <c r="L2" s="3" t="s">
        <v>49</v>
      </c>
      <c r="M2" s="3" t="s">
        <v>50</v>
      </c>
      <c r="N2" s="4" t="s">
        <v>19</v>
      </c>
      <c r="O2" s="5" t="s">
        <v>4</v>
      </c>
    </row>
    <row r="3" spans="1:15" x14ac:dyDescent="0.2">
      <c r="A3" s="6">
        <v>0</v>
      </c>
      <c r="B3" s="6" t="s">
        <v>21</v>
      </c>
      <c r="C3" s="7">
        <v>2</v>
      </c>
      <c r="D3" s="7">
        <v>2</v>
      </c>
      <c r="E3" s="7">
        <v>2</v>
      </c>
      <c r="F3" s="7">
        <v>2</v>
      </c>
      <c r="G3" s="7">
        <v>2</v>
      </c>
      <c r="H3" s="7">
        <v>1</v>
      </c>
      <c r="I3" s="7">
        <v>3</v>
      </c>
      <c r="J3" s="7">
        <v>1</v>
      </c>
      <c r="K3" s="7">
        <v>2</v>
      </c>
      <c r="L3" s="7">
        <v>2</v>
      </c>
      <c r="M3" s="7">
        <v>1</v>
      </c>
      <c r="N3" s="8">
        <f>SUM(C3:M3)</f>
        <v>20</v>
      </c>
      <c r="O3" s="8">
        <f>10*N3/$N$3</f>
        <v>10</v>
      </c>
    </row>
    <row r="4" spans="1:15" x14ac:dyDescent="0.2">
      <c r="A4" s="9">
        <v>1</v>
      </c>
      <c r="B4" s="10">
        <v>319061280</v>
      </c>
      <c r="C4" s="11">
        <v>2</v>
      </c>
      <c r="D4" s="11">
        <v>1</v>
      </c>
      <c r="E4" s="11">
        <v>2</v>
      </c>
      <c r="F4" s="11">
        <v>1</v>
      </c>
      <c r="G4" s="11">
        <v>1.5</v>
      </c>
      <c r="H4" s="11">
        <v>0</v>
      </c>
      <c r="I4" s="11">
        <v>0</v>
      </c>
      <c r="J4" s="11">
        <v>1</v>
      </c>
      <c r="K4" s="11">
        <v>1.5</v>
      </c>
      <c r="L4" s="11">
        <v>2</v>
      </c>
      <c r="M4" s="11">
        <v>0</v>
      </c>
      <c r="N4" s="12">
        <f t="shared" ref="N4:N22" si="0">SUM(C4:M4)</f>
        <v>12</v>
      </c>
      <c r="O4" s="12">
        <f t="shared" ref="O4:O22" si="1">10*N4/$N$3</f>
        <v>6</v>
      </c>
    </row>
    <row r="5" spans="1:15" x14ac:dyDescent="0.2">
      <c r="A5" s="9">
        <v>2</v>
      </c>
      <c r="B5" s="10">
        <v>313145803</v>
      </c>
      <c r="C5" s="11">
        <v>1.5</v>
      </c>
      <c r="D5" s="11">
        <v>2</v>
      </c>
      <c r="E5" s="11">
        <v>2</v>
      </c>
      <c r="F5" s="11">
        <v>2</v>
      </c>
      <c r="G5" s="11">
        <v>2</v>
      </c>
      <c r="H5" s="11">
        <v>0.5</v>
      </c>
      <c r="I5" s="11">
        <v>0</v>
      </c>
      <c r="J5" s="11">
        <v>1</v>
      </c>
      <c r="K5" s="11">
        <v>1</v>
      </c>
      <c r="L5" s="11">
        <v>2</v>
      </c>
      <c r="M5" s="11">
        <v>1</v>
      </c>
      <c r="N5" s="12">
        <f t="shared" si="0"/>
        <v>15</v>
      </c>
      <c r="O5" s="12">
        <f t="shared" si="1"/>
        <v>7.5</v>
      </c>
    </row>
    <row r="6" spans="1:15" x14ac:dyDescent="0.2">
      <c r="A6" s="9">
        <v>3</v>
      </c>
      <c r="B6" s="10">
        <v>318086501</v>
      </c>
      <c r="C6" s="11">
        <v>1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2">
        <f t="shared" si="0"/>
        <v>1</v>
      </c>
      <c r="O6" s="12">
        <f t="shared" si="1"/>
        <v>0.5</v>
      </c>
    </row>
    <row r="7" spans="1:15" x14ac:dyDescent="0.2">
      <c r="A7" s="9">
        <v>4</v>
      </c>
      <c r="B7" s="10">
        <v>319257836</v>
      </c>
      <c r="C7" s="11">
        <v>2</v>
      </c>
      <c r="D7" s="11">
        <v>2</v>
      </c>
      <c r="E7" s="11">
        <v>2</v>
      </c>
      <c r="F7" s="11">
        <v>2</v>
      </c>
      <c r="G7" s="11">
        <v>2</v>
      </c>
      <c r="H7" s="11">
        <v>0.5</v>
      </c>
      <c r="I7" s="11">
        <v>0</v>
      </c>
      <c r="J7" s="11">
        <v>1</v>
      </c>
      <c r="K7" s="11">
        <v>0</v>
      </c>
      <c r="L7" s="11">
        <v>1</v>
      </c>
      <c r="M7" s="11">
        <v>0</v>
      </c>
      <c r="N7" s="12">
        <f t="shared" si="0"/>
        <v>12.5</v>
      </c>
      <c r="O7" s="12">
        <f t="shared" si="1"/>
        <v>6.25</v>
      </c>
    </row>
    <row r="8" spans="1:15" x14ac:dyDescent="0.2">
      <c r="A8" s="9">
        <v>5</v>
      </c>
      <c r="B8" s="10">
        <v>422080460</v>
      </c>
      <c r="C8" s="11">
        <v>2</v>
      </c>
      <c r="D8" s="11">
        <v>2</v>
      </c>
      <c r="E8" s="11">
        <v>2</v>
      </c>
      <c r="F8" s="11">
        <v>2</v>
      </c>
      <c r="G8" s="11">
        <v>2</v>
      </c>
      <c r="H8" s="11">
        <v>1</v>
      </c>
      <c r="I8" s="11">
        <v>0</v>
      </c>
      <c r="J8" s="11">
        <v>1</v>
      </c>
      <c r="K8" s="11">
        <v>0</v>
      </c>
      <c r="L8" s="11">
        <v>2</v>
      </c>
      <c r="M8" s="11">
        <v>1</v>
      </c>
      <c r="N8" s="12">
        <f t="shared" si="0"/>
        <v>15</v>
      </c>
      <c r="O8" s="12">
        <f t="shared" si="1"/>
        <v>7.5</v>
      </c>
    </row>
    <row r="9" spans="1:15" x14ac:dyDescent="0.2">
      <c r="A9" s="9">
        <v>6</v>
      </c>
      <c r="B9" s="10">
        <v>316083133</v>
      </c>
      <c r="C9" s="11">
        <v>2</v>
      </c>
      <c r="D9" s="11">
        <v>1.5</v>
      </c>
      <c r="E9" s="11">
        <v>2</v>
      </c>
      <c r="F9" s="11">
        <v>2</v>
      </c>
      <c r="G9" s="11">
        <v>1.5</v>
      </c>
      <c r="H9" s="11">
        <v>1</v>
      </c>
      <c r="I9" s="11">
        <v>0.5</v>
      </c>
      <c r="J9" s="11">
        <v>1</v>
      </c>
      <c r="K9" s="11">
        <v>1</v>
      </c>
      <c r="L9" s="11">
        <v>2</v>
      </c>
      <c r="M9" s="11">
        <v>1</v>
      </c>
      <c r="N9" s="12">
        <f t="shared" si="0"/>
        <v>15.5</v>
      </c>
      <c r="O9" s="12">
        <f t="shared" si="1"/>
        <v>7.75</v>
      </c>
    </row>
    <row r="10" spans="1:15" x14ac:dyDescent="0.2">
      <c r="A10" s="9">
        <v>7</v>
      </c>
      <c r="B10" s="10">
        <v>320319330</v>
      </c>
      <c r="C10" s="11">
        <v>2</v>
      </c>
      <c r="D10" s="11">
        <v>0</v>
      </c>
      <c r="E10" s="11">
        <v>1</v>
      </c>
      <c r="F10" s="11">
        <v>0</v>
      </c>
      <c r="G10" s="11">
        <v>0.7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>
        <f t="shared" si="0"/>
        <v>3.7</v>
      </c>
      <c r="O10" s="12">
        <f t="shared" si="1"/>
        <v>1.85</v>
      </c>
    </row>
    <row r="11" spans="1:15" x14ac:dyDescent="0.2">
      <c r="A11" s="9">
        <v>8</v>
      </c>
      <c r="B11" s="10">
        <v>316016243</v>
      </c>
      <c r="C11" s="11">
        <v>2</v>
      </c>
      <c r="D11" s="11">
        <v>2</v>
      </c>
      <c r="E11" s="11">
        <v>1.5</v>
      </c>
      <c r="F11" s="11">
        <v>2</v>
      </c>
      <c r="G11" s="11">
        <v>2</v>
      </c>
      <c r="H11" s="11">
        <v>1</v>
      </c>
      <c r="I11" s="11">
        <v>0.5</v>
      </c>
      <c r="J11" s="11">
        <v>1</v>
      </c>
      <c r="K11" s="11">
        <v>2</v>
      </c>
      <c r="L11" s="11">
        <v>2</v>
      </c>
      <c r="M11" s="11">
        <v>1</v>
      </c>
      <c r="N11" s="12">
        <f t="shared" si="0"/>
        <v>17</v>
      </c>
      <c r="O11" s="12">
        <f t="shared" si="1"/>
        <v>8.5</v>
      </c>
    </row>
    <row r="12" spans="1:15" x14ac:dyDescent="0.2">
      <c r="A12" s="9">
        <v>9</v>
      </c>
      <c r="B12" s="10">
        <v>317295498</v>
      </c>
      <c r="C12" s="11">
        <v>2</v>
      </c>
      <c r="D12" s="11">
        <v>1.5</v>
      </c>
      <c r="E12" s="11">
        <v>1.5</v>
      </c>
      <c r="F12" s="11">
        <v>0</v>
      </c>
      <c r="G12" s="11">
        <v>0</v>
      </c>
      <c r="H12" s="11">
        <v>0.5</v>
      </c>
      <c r="I12" s="11">
        <v>0</v>
      </c>
      <c r="J12" s="11">
        <v>0.5</v>
      </c>
      <c r="K12" s="11">
        <v>0</v>
      </c>
      <c r="L12" s="11">
        <v>1.5</v>
      </c>
      <c r="M12" s="11">
        <v>0</v>
      </c>
      <c r="N12" s="12">
        <f t="shared" si="0"/>
        <v>7.5</v>
      </c>
      <c r="O12" s="12">
        <f t="shared" si="1"/>
        <v>3.75</v>
      </c>
    </row>
    <row r="13" spans="1:15" x14ac:dyDescent="0.2">
      <c r="A13" s="9">
        <v>10</v>
      </c>
      <c r="B13" s="10">
        <v>312032184</v>
      </c>
      <c r="C13" s="11">
        <v>2</v>
      </c>
      <c r="D13" s="11">
        <v>2</v>
      </c>
      <c r="E13" s="11">
        <v>1</v>
      </c>
      <c r="F13" s="11">
        <v>2</v>
      </c>
      <c r="G13" s="11">
        <v>0</v>
      </c>
      <c r="H13" s="11">
        <v>0.5</v>
      </c>
      <c r="I13" s="11">
        <v>0.5</v>
      </c>
      <c r="J13" s="11">
        <v>1</v>
      </c>
      <c r="K13" s="11">
        <v>2</v>
      </c>
      <c r="L13" s="11">
        <v>2</v>
      </c>
      <c r="M13" s="11">
        <v>1</v>
      </c>
      <c r="N13" s="12">
        <f t="shared" si="0"/>
        <v>14</v>
      </c>
      <c r="O13" s="12">
        <f t="shared" si="1"/>
        <v>7</v>
      </c>
    </row>
    <row r="14" spans="1:15" x14ac:dyDescent="0.2">
      <c r="A14" s="9">
        <v>11</v>
      </c>
      <c r="B14" s="10">
        <v>421118139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>
        <f t="shared" si="0"/>
        <v>0</v>
      </c>
      <c r="O14" s="12">
        <f t="shared" si="1"/>
        <v>0</v>
      </c>
    </row>
    <row r="15" spans="1:15" x14ac:dyDescent="0.2">
      <c r="A15" s="9">
        <v>12</v>
      </c>
      <c r="B15" s="10">
        <v>317579439</v>
      </c>
      <c r="C15" s="11">
        <v>2</v>
      </c>
      <c r="D15" s="11">
        <v>2</v>
      </c>
      <c r="E15" s="11">
        <v>1.5</v>
      </c>
      <c r="F15" s="11">
        <v>1</v>
      </c>
      <c r="G15" s="11">
        <v>2</v>
      </c>
      <c r="H15" s="11">
        <v>0</v>
      </c>
      <c r="I15" s="11">
        <v>0</v>
      </c>
      <c r="J15" s="11">
        <v>1</v>
      </c>
      <c r="K15" s="11">
        <v>2</v>
      </c>
      <c r="L15" s="11">
        <v>0</v>
      </c>
      <c r="M15" s="11">
        <v>0</v>
      </c>
      <c r="N15" s="12">
        <f t="shared" si="0"/>
        <v>11.5</v>
      </c>
      <c r="O15" s="12">
        <f t="shared" si="1"/>
        <v>5.75</v>
      </c>
    </row>
    <row r="16" spans="1:15" x14ac:dyDescent="0.2">
      <c r="A16" s="9">
        <v>13</v>
      </c>
      <c r="B16" s="10">
        <v>320003396</v>
      </c>
      <c r="C16" s="11">
        <v>2</v>
      </c>
      <c r="D16" s="11">
        <v>2</v>
      </c>
      <c r="E16" s="11">
        <v>2</v>
      </c>
      <c r="F16" s="11">
        <v>2</v>
      </c>
      <c r="G16" s="11">
        <v>2</v>
      </c>
      <c r="H16" s="11">
        <v>0</v>
      </c>
      <c r="I16" s="11">
        <v>0</v>
      </c>
      <c r="J16" s="11">
        <v>1</v>
      </c>
      <c r="K16" s="11">
        <v>2</v>
      </c>
      <c r="L16" s="11">
        <v>2</v>
      </c>
      <c r="M16" s="11">
        <v>1</v>
      </c>
      <c r="N16" s="12">
        <f t="shared" si="0"/>
        <v>16</v>
      </c>
      <c r="O16" s="12">
        <f t="shared" si="1"/>
        <v>8</v>
      </c>
    </row>
    <row r="17" spans="1:15" x14ac:dyDescent="0.2">
      <c r="A17" s="9">
        <v>14</v>
      </c>
      <c r="B17" s="10">
        <v>318359171</v>
      </c>
      <c r="C17" s="11">
        <v>2</v>
      </c>
      <c r="D17" s="11">
        <v>2</v>
      </c>
      <c r="E17" s="11">
        <v>2</v>
      </c>
      <c r="F17" s="11">
        <v>1.5</v>
      </c>
      <c r="G17" s="11">
        <v>1</v>
      </c>
      <c r="H17" s="11">
        <v>0</v>
      </c>
      <c r="I17" s="11">
        <v>0</v>
      </c>
      <c r="J17" s="11">
        <v>1</v>
      </c>
      <c r="K17" s="11">
        <v>0.5</v>
      </c>
      <c r="L17" s="11">
        <v>1</v>
      </c>
      <c r="M17" s="11">
        <v>0</v>
      </c>
      <c r="N17" s="12">
        <f t="shared" si="0"/>
        <v>11</v>
      </c>
      <c r="O17" s="12">
        <f t="shared" si="1"/>
        <v>5.5</v>
      </c>
    </row>
    <row r="18" spans="1:15" x14ac:dyDescent="0.2">
      <c r="A18" s="9">
        <v>15</v>
      </c>
      <c r="B18" s="10">
        <v>318255231</v>
      </c>
      <c r="C18" s="11">
        <v>2</v>
      </c>
      <c r="D18" s="11">
        <v>2</v>
      </c>
      <c r="E18" s="11">
        <v>1</v>
      </c>
      <c r="F18" s="11">
        <v>0.5</v>
      </c>
      <c r="G18" s="11">
        <v>2</v>
      </c>
      <c r="H18" s="11">
        <v>1</v>
      </c>
      <c r="I18" s="11">
        <v>1</v>
      </c>
      <c r="J18" s="11">
        <v>1</v>
      </c>
      <c r="K18" s="11">
        <v>2</v>
      </c>
      <c r="L18" s="11">
        <v>2</v>
      </c>
      <c r="M18" s="11">
        <v>1</v>
      </c>
      <c r="N18" s="12">
        <f t="shared" si="0"/>
        <v>15.5</v>
      </c>
      <c r="O18" s="12">
        <f t="shared" si="1"/>
        <v>7.75</v>
      </c>
    </row>
    <row r="19" spans="1:15" x14ac:dyDescent="0.2">
      <c r="A19" s="9">
        <v>16</v>
      </c>
      <c r="B19" s="10">
        <v>320308574</v>
      </c>
      <c r="C19" s="11">
        <v>2</v>
      </c>
      <c r="D19" s="11">
        <v>1.5</v>
      </c>
      <c r="E19" s="11">
        <v>1.5</v>
      </c>
      <c r="F19" s="11">
        <v>1.5</v>
      </c>
      <c r="G19" s="11">
        <v>0.5</v>
      </c>
      <c r="H19" s="11">
        <v>0</v>
      </c>
      <c r="I19" s="11">
        <v>1</v>
      </c>
      <c r="J19" s="11">
        <v>1</v>
      </c>
      <c r="K19" s="11">
        <v>2</v>
      </c>
      <c r="L19" s="11">
        <v>2</v>
      </c>
      <c r="M19" s="11">
        <v>1</v>
      </c>
      <c r="N19" s="12">
        <f t="shared" si="0"/>
        <v>14</v>
      </c>
      <c r="O19" s="12">
        <f t="shared" si="1"/>
        <v>7</v>
      </c>
    </row>
    <row r="20" spans="1:15" x14ac:dyDescent="0.2">
      <c r="A20" s="9">
        <v>17</v>
      </c>
      <c r="B20" s="10">
        <v>320554805</v>
      </c>
      <c r="C20" s="11">
        <v>2</v>
      </c>
      <c r="D20" s="11">
        <v>2</v>
      </c>
      <c r="E20" s="11">
        <v>1</v>
      </c>
      <c r="F20" s="11">
        <v>2</v>
      </c>
      <c r="G20" s="11">
        <v>1</v>
      </c>
      <c r="H20" s="11">
        <v>0.5</v>
      </c>
      <c r="I20" s="11">
        <v>0</v>
      </c>
      <c r="J20" s="11">
        <v>1</v>
      </c>
      <c r="K20" s="11">
        <v>2</v>
      </c>
      <c r="L20" s="11">
        <v>2</v>
      </c>
      <c r="M20" s="11">
        <v>1</v>
      </c>
      <c r="N20" s="12">
        <f t="shared" si="0"/>
        <v>14.5</v>
      </c>
      <c r="O20" s="12">
        <f t="shared" si="1"/>
        <v>7.25</v>
      </c>
    </row>
    <row r="21" spans="1:15" x14ac:dyDescent="0.2">
      <c r="A21" s="9">
        <v>18</v>
      </c>
      <c r="B21" s="10">
        <v>319231319</v>
      </c>
      <c r="C21" s="11">
        <v>2</v>
      </c>
      <c r="D21" s="11">
        <v>2</v>
      </c>
      <c r="E21" s="11">
        <v>2</v>
      </c>
      <c r="F21" s="11">
        <v>2</v>
      </c>
      <c r="G21" s="11">
        <v>1.5</v>
      </c>
      <c r="H21" s="11">
        <v>0.5</v>
      </c>
      <c r="I21" s="11">
        <v>1.5</v>
      </c>
      <c r="J21" s="11">
        <v>1</v>
      </c>
      <c r="K21" s="11">
        <v>1.5</v>
      </c>
      <c r="L21" s="11">
        <v>2</v>
      </c>
      <c r="M21" s="11">
        <v>1</v>
      </c>
      <c r="N21" s="12">
        <f t="shared" si="0"/>
        <v>17</v>
      </c>
      <c r="O21" s="12">
        <f t="shared" si="1"/>
        <v>8.5</v>
      </c>
    </row>
    <row r="22" spans="1:15" x14ac:dyDescent="0.2">
      <c r="A22" s="9">
        <v>19</v>
      </c>
      <c r="B22" s="10">
        <v>318280060</v>
      </c>
      <c r="C22" s="11">
        <v>2</v>
      </c>
      <c r="D22" s="11">
        <v>2</v>
      </c>
      <c r="E22" s="11">
        <v>2</v>
      </c>
      <c r="F22" s="11">
        <v>0.5</v>
      </c>
      <c r="G22" s="11">
        <v>0.5</v>
      </c>
      <c r="H22" s="11">
        <v>0.5</v>
      </c>
      <c r="I22" s="11">
        <v>1.5</v>
      </c>
      <c r="J22" s="11">
        <v>1</v>
      </c>
      <c r="K22" s="11">
        <v>2</v>
      </c>
      <c r="L22" s="11">
        <v>2</v>
      </c>
      <c r="M22" s="11">
        <v>1</v>
      </c>
      <c r="N22" s="12">
        <f t="shared" si="0"/>
        <v>15</v>
      </c>
      <c r="O22" s="12">
        <f t="shared" si="1"/>
        <v>7.5</v>
      </c>
    </row>
  </sheetData>
  <mergeCells count="2">
    <mergeCell ref="C1:G1"/>
    <mergeCell ref="H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</vt:lpstr>
      <vt:lpstr>TAREA 1</vt:lpstr>
      <vt:lpstr>EXAMEN 1</vt:lpstr>
      <vt:lpstr>EXAMEN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ERWIN RODRIGUEZ HERNANDEZ VELA</dc:creator>
  <cp:lastModifiedBy>Carlos Erwin Rodríguez Hernández Vela</cp:lastModifiedBy>
  <dcterms:created xsi:type="dcterms:W3CDTF">2024-02-26T20:14:34Z</dcterms:created>
  <dcterms:modified xsi:type="dcterms:W3CDTF">2025-05-09T20:59:19Z</dcterms:modified>
</cp:coreProperties>
</file>